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2025\00 지산맞\2026년 모집설명회\2026년\공고\공고(2025.9.29.기준)\"/>
    </mc:Choice>
  </mc:AlternateContent>
  <xr:revisionPtr revIDLastSave="0" documentId="13_ncr:1_{FAD7910C-4899-489E-A787-9AB1BC109D23}" xr6:coauthVersionLast="47" xr6:coauthVersionMax="47" xr10:uidLastSave="{00000000-0000-0000-0000-000000000000}"/>
  <bookViews>
    <workbookView xWindow="28680" yWindow="-90" windowWidth="29040" windowHeight="15720" xr2:uid="{00000000-000D-0000-FFFF-FFFF00000000}"/>
  </bookViews>
  <sheets>
    <sheet name="자산관리대장(예시)" sheetId="2" r:id="rId1"/>
    <sheet name="시설" sheetId="1" r:id="rId2"/>
    <sheet name="장비" sheetId="5" r:id="rId3"/>
    <sheet name="Sheet1" sheetId="6" state="hidden" r:id="rId4"/>
  </sheets>
  <externalReferences>
    <externalReference r:id="rId5"/>
    <externalReference r:id="rId6"/>
  </externalReferences>
  <definedNames>
    <definedName name="_Fill" localSheetId="2" hidden="1">#REF!</definedName>
    <definedName name="_Fill" hidden="1">#REF!</definedName>
    <definedName name="_Key1" localSheetId="2" hidden="1">#REF!</definedName>
    <definedName name="_Key1" hidden="1">#REF!</definedName>
    <definedName name="_Order1" hidden="1">255</definedName>
    <definedName name="_Sort" localSheetId="2" hidden="1">#REF!</definedName>
    <definedName name="_Sort" hidden="1">#REF!</definedName>
    <definedName name="AA" localSheetId="2" hidden="1">#REF!</definedName>
    <definedName name="AA" hidden="1">#REF!</definedName>
    <definedName name="AccessDatabase" hidden="1">"C:\2002기능사\기능사3회\(007)감독위촉\3회(감독위원위촉)2.mdb"</definedName>
    <definedName name="i범위" localSheetId="2">#REF!</definedName>
    <definedName name="i범위">#REF!</definedName>
    <definedName name="m범위" localSheetId="2">#REF!</definedName>
    <definedName name="m범위">#REF!</definedName>
    <definedName name="x" localSheetId="2" hidden="1">#REF!</definedName>
    <definedName name="x" hidden="1">#REF!</definedName>
    <definedName name="검토" localSheetId="2" hidden="1">#REF!</definedName>
    <definedName name="검토" hidden="1">#REF!</definedName>
    <definedName name="관할" localSheetId="2">OFFSET(#REF!,0,0,COUNTA(#REF!)-1)</definedName>
    <definedName name="관할">OFFSET(#REF!,0,0,COUNTA(#REF!)-1)</definedName>
    <definedName name="기준분류" localSheetId="2">OFFSET(#REF!,0,0,COUNTA(#REF!)-1)</definedName>
    <definedName name="기준분류">OFFSET(#REF!,0,0,COUNTA(#REF!)-1)</definedName>
    <definedName name="기타" localSheetId="2">OFFSET(#REF!,0,0,COUNTA(#REF!)-1)</definedName>
    <definedName name="기타">OFFSET(#REF!,0,0,COUNTA(#REF!)-1)</definedName>
    <definedName name="ㄷ" localSheetId="2" hidden="1">#REF!</definedName>
    <definedName name="ㄷ" hidden="1">#REF!</definedName>
    <definedName name="다은" localSheetId="2" hidden="1">#REF!</definedName>
    <definedName name="다은" hidden="1">#REF!</definedName>
    <definedName name="ㅁ" localSheetId="2" hidden="1">#REF!</definedName>
    <definedName name="ㅁ" hidden="1">#REF!</definedName>
    <definedName name="면제여부" localSheetId="2">#REF!</definedName>
    <definedName name="면제여부">#REF!</definedName>
    <definedName name="뭐야" localSheetId="2" hidden="1">#REF!</definedName>
    <definedName name="뭐야" hidden="1">#REF!</definedName>
    <definedName name="복사" localSheetId="2" hidden="1">#REF!</definedName>
    <definedName name="복사" hidden="1">#REF!</definedName>
    <definedName name="본부2" localSheetId="2" hidden="1">#REF!</definedName>
    <definedName name="본부2" hidden="1">#REF!</definedName>
    <definedName name="부적적유형" localSheetId="2">OFFSET(#REF!,0,0,COUNTA(#REF!)-1)</definedName>
    <definedName name="부적적유형">OFFSET(#REF!,0,0,COUNTA(#REF!)-1)</definedName>
    <definedName name="부적정유형" localSheetId="2">OFFSET(#REF!,0,0,COUNTA(#REF!)-1)</definedName>
    <definedName name="부적정유형">OFFSET(#REF!,0,0,COUNTA(#REF!)-1)</definedName>
    <definedName name="분류" localSheetId="2">OFFSET(#REF!,0,0,COUNTA(#REF!)-1)</definedName>
    <definedName name="분류">OFFSET(#REF!,0,0,COUNTA(#REF!)-1)</definedName>
    <definedName name="불량" localSheetId="2" hidden="1">#REF!</definedName>
    <definedName name="불량" hidden="1">#REF!</definedName>
    <definedName name="뷸" localSheetId="2" hidden="1">#REF!</definedName>
    <definedName name="뷸" hidden="1">#REF!</definedName>
    <definedName name="소분류" localSheetId="2">OFFSET(#REF!,0,0,COUNTA(#REF!)-1)</definedName>
    <definedName name="소분류">OFFSET(#REF!,0,0,COUNTA(#REF!)-1)</definedName>
    <definedName name="수요조사" localSheetId="2">OFFSET(#REF!,0,0,COUNTA(#REF!)-1)</definedName>
    <definedName name="수요조사">OFFSET(#REF!,0,0,COUNTA(#REF!)-1)</definedName>
    <definedName name="ㅇ" localSheetId="2" hidden="1">#REF!</definedName>
    <definedName name="ㅇ" hidden="1">#REF!</definedName>
    <definedName name="연번" localSheetId="2">#REF!</definedName>
    <definedName name="연번">#REF!</definedName>
    <definedName name="운영위원회" localSheetId="2">OFFSET(#REF!,0,0,COUNTA(#REF!)-1)</definedName>
    <definedName name="운영위원회">OFFSET(#REF!,0,0,COUNTA(#REF!)-1)</definedName>
    <definedName name="운영지원비" localSheetId="2">OFFSET(#REF!,0,0,COUNTA(#REF!)-1)</definedName>
    <definedName name="운영지원비">OFFSET(#REF!,0,0,COUNTA(#REF!)-1)</definedName>
    <definedName name="이자" localSheetId="2" hidden="1">#REF!</definedName>
    <definedName name="이자" hidden="1">#REF!</definedName>
    <definedName name="일람표" localSheetId="2">#REF!</definedName>
    <definedName name="일람표">#REF!</definedName>
    <definedName name="일부불인정" localSheetId="2">#REF!</definedName>
    <definedName name="일부불인정">#REF!</definedName>
    <definedName name="재료비2" localSheetId="2" hidden="1">#REF!</definedName>
    <definedName name="재료비2" hidden="1">#REF!</definedName>
    <definedName name="적정" localSheetId="2">#REF!</definedName>
    <definedName name="적정">#REF!</definedName>
    <definedName name="제세공과금" localSheetId="2">OFFSET(#REF!,0,0,COUNTA(#REF!)-1)</definedName>
    <definedName name="제세공과금">OFFSET(#REF!,0,0,COUNTA(#REF!)-1)</definedName>
    <definedName name="지출방법" localSheetId="2">#REF!</definedName>
    <definedName name="지출방법">#REF!</definedName>
    <definedName name="지출방법2" localSheetId="0">[1]Data!$F$3:$F$8</definedName>
    <definedName name="지출방법2">[2]Data!$F$3:$F$8</definedName>
    <definedName name="ㅊ" localSheetId="2" hidden="1">#REF!</definedName>
    <definedName name="ㅊ" hidden="1">#REF!</definedName>
    <definedName name="통" localSheetId="2" hidden="1">#REF!</definedName>
    <definedName name="통" hidden="1">#REF!</definedName>
    <definedName name="파일" localSheetId="2" hidden="1">#REF!</definedName>
    <definedName name="파일" hidden="1">#REF!</definedName>
    <definedName name="하" localSheetId="2" hidden="1">#REF!</definedName>
    <definedName name="하" hidden="1">#REF!</definedName>
    <definedName name="홍보비" localSheetId="2">OFFSET(#REF!,0,0,COUNTA(#REF!)-1)</definedName>
    <definedName name="홍보비">OFFSET(#REF!,0,0,COUNTA(#REF!)-1)</definedName>
    <definedName name="훈련과정" localSheetId="2">#REF!</definedName>
    <definedName name="훈련과정">#REF!</definedName>
    <definedName name="훈련과정1" localSheetId="2">#REF!</definedName>
    <definedName name="훈련과정1">#REF!</definedName>
    <definedName name="훈련명" localSheetId="2">#REF!</definedName>
    <definedName name="훈련명">#REF!</definedName>
    <definedName name="훈련생관련비용" localSheetId="2">OFFSET(#REF!,0,0,COUNTA(#REF!)-1)</definedName>
    <definedName name="훈련생관련비용">OFFSET(#REF!,0,0,COUNTA(#REF!)-1)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" i="5" l="1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8" i="1"/>
  <c r="AC537" i="2" l="1"/>
  <c r="AB537" i="2"/>
  <c r="AA537" i="2"/>
  <c r="Z537" i="2"/>
  <c r="Y537" i="2"/>
  <c r="X537" i="2"/>
  <c r="W537" i="2"/>
  <c r="V537" i="2"/>
  <c r="U537" i="2"/>
  <c r="T537" i="2"/>
  <c r="S537" i="2"/>
  <c r="R537" i="2"/>
  <c r="Q537" i="2"/>
  <c r="L537" i="2"/>
  <c r="K537" i="2"/>
  <c r="G537" i="2"/>
  <c r="P536" i="2"/>
  <c r="M536" i="2"/>
  <c r="J536" i="2"/>
  <c r="I536" i="2"/>
  <c r="P535" i="2"/>
  <c r="M535" i="2"/>
  <c r="J535" i="2"/>
  <c r="I535" i="2"/>
  <c r="P534" i="2"/>
  <c r="M534" i="2"/>
  <c r="J534" i="2"/>
  <c r="I534" i="2"/>
  <c r="P533" i="2"/>
  <c r="M533" i="2"/>
  <c r="J533" i="2"/>
  <c r="I533" i="2"/>
  <c r="P532" i="2"/>
  <c r="M532" i="2"/>
  <c r="J532" i="2"/>
  <c r="I532" i="2"/>
  <c r="P531" i="2"/>
  <c r="M531" i="2"/>
  <c r="J531" i="2"/>
  <c r="I531" i="2"/>
  <c r="P530" i="2"/>
  <c r="M530" i="2"/>
  <c r="J530" i="2"/>
  <c r="I530" i="2"/>
  <c r="P529" i="2"/>
  <c r="M529" i="2"/>
  <c r="J529" i="2"/>
  <c r="I529" i="2"/>
  <c r="P528" i="2"/>
  <c r="M528" i="2"/>
  <c r="J528" i="2"/>
  <c r="I528" i="2"/>
  <c r="P527" i="2"/>
  <c r="M527" i="2"/>
  <c r="J527" i="2"/>
  <c r="I527" i="2"/>
  <c r="AB526" i="2"/>
  <c r="AA526" i="2"/>
  <c r="Z526" i="2"/>
  <c r="Y526" i="2"/>
  <c r="X526" i="2"/>
  <c r="W526" i="2"/>
  <c r="V526" i="2"/>
  <c r="U526" i="2"/>
  <c r="T526" i="2"/>
  <c r="S526" i="2"/>
  <c r="R526" i="2"/>
  <c r="Q526" i="2"/>
  <c r="L526" i="2"/>
  <c r="K526" i="2"/>
  <c r="G526" i="2"/>
  <c r="P525" i="2"/>
  <c r="M525" i="2"/>
  <c r="J525" i="2"/>
  <c r="I525" i="2"/>
  <c r="AC525" i="2" s="1"/>
  <c r="P524" i="2"/>
  <c r="M524" i="2"/>
  <c r="J524" i="2"/>
  <c r="I524" i="2"/>
  <c r="AC524" i="2" s="1"/>
  <c r="P523" i="2"/>
  <c r="M523" i="2"/>
  <c r="J523" i="2"/>
  <c r="I523" i="2"/>
  <c r="AC523" i="2" s="1"/>
  <c r="P522" i="2"/>
  <c r="M522" i="2"/>
  <c r="J522" i="2"/>
  <c r="I522" i="2"/>
  <c r="AC522" i="2" s="1"/>
  <c r="P521" i="2"/>
  <c r="M521" i="2"/>
  <c r="J521" i="2"/>
  <c r="I521" i="2"/>
  <c r="AC521" i="2" s="1"/>
  <c r="P520" i="2"/>
  <c r="M520" i="2"/>
  <c r="J520" i="2"/>
  <c r="I520" i="2"/>
  <c r="AC520" i="2" s="1"/>
  <c r="P519" i="2"/>
  <c r="M519" i="2"/>
  <c r="J519" i="2"/>
  <c r="I519" i="2"/>
  <c r="AC519" i="2" s="1"/>
  <c r="P518" i="2"/>
  <c r="M518" i="2"/>
  <c r="J518" i="2"/>
  <c r="I518" i="2"/>
  <c r="AC518" i="2" s="1"/>
  <c r="P517" i="2"/>
  <c r="M517" i="2"/>
  <c r="J517" i="2"/>
  <c r="I517" i="2"/>
  <c r="AC517" i="2" s="1"/>
  <c r="P516" i="2"/>
  <c r="M516" i="2"/>
  <c r="M526" i="2" s="1"/>
  <c r="J516" i="2"/>
  <c r="I516" i="2"/>
  <c r="AC516" i="2" s="1"/>
  <c r="AA515" i="2"/>
  <c r="Z515" i="2"/>
  <c r="Y515" i="2"/>
  <c r="X515" i="2"/>
  <c r="W515" i="2"/>
  <c r="V515" i="2"/>
  <c r="U515" i="2"/>
  <c r="T515" i="2"/>
  <c r="S515" i="2"/>
  <c r="R515" i="2"/>
  <c r="Q515" i="2"/>
  <c r="L515" i="2"/>
  <c r="K515" i="2"/>
  <c r="G515" i="2"/>
  <c r="P514" i="2"/>
  <c r="M514" i="2"/>
  <c r="J514" i="2"/>
  <c r="I514" i="2"/>
  <c r="AB514" i="2" s="1"/>
  <c r="P513" i="2"/>
  <c r="M513" i="2"/>
  <c r="J513" i="2"/>
  <c r="I513" i="2"/>
  <c r="AB513" i="2" s="1"/>
  <c r="P512" i="2"/>
  <c r="M512" i="2"/>
  <c r="J512" i="2"/>
  <c r="I512" i="2"/>
  <c r="AB512" i="2" s="1"/>
  <c r="P511" i="2"/>
  <c r="M511" i="2"/>
  <c r="J511" i="2"/>
  <c r="I511" i="2"/>
  <c r="AB511" i="2" s="1"/>
  <c r="P510" i="2"/>
  <c r="M510" i="2"/>
  <c r="J510" i="2"/>
  <c r="I510" i="2"/>
  <c r="AB510" i="2" s="1"/>
  <c r="P509" i="2"/>
  <c r="M509" i="2"/>
  <c r="J509" i="2"/>
  <c r="I509" i="2"/>
  <c r="AB509" i="2" s="1"/>
  <c r="P508" i="2"/>
  <c r="M508" i="2"/>
  <c r="J508" i="2"/>
  <c r="I508" i="2"/>
  <c r="AB508" i="2" s="1"/>
  <c r="P507" i="2"/>
  <c r="M507" i="2"/>
  <c r="J507" i="2"/>
  <c r="I507" i="2"/>
  <c r="AB507" i="2" s="1"/>
  <c r="P506" i="2"/>
  <c r="M506" i="2"/>
  <c r="J506" i="2"/>
  <c r="I506" i="2"/>
  <c r="AB506" i="2" s="1"/>
  <c r="P505" i="2"/>
  <c r="M505" i="2"/>
  <c r="J505" i="2"/>
  <c r="I505" i="2"/>
  <c r="AB505" i="2" s="1"/>
  <c r="Z504" i="2"/>
  <c r="Y504" i="2"/>
  <c r="X504" i="2"/>
  <c r="W504" i="2"/>
  <c r="V504" i="2"/>
  <c r="U504" i="2"/>
  <c r="T504" i="2"/>
  <c r="S504" i="2"/>
  <c r="R504" i="2"/>
  <c r="Q504" i="2"/>
  <c r="L504" i="2"/>
  <c r="K504" i="2"/>
  <c r="G504" i="2"/>
  <c r="P503" i="2"/>
  <c r="M503" i="2"/>
  <c r="J503" i="2"/>
  <c r="I503" i="2"/>
  <c r="AC503" i="2" s="1"/>
  <c r="P502" i="2"/>
  <c r="M502" i="2"/>
  <c r="J502" i="2"/>
  <c r="I502" i="2"/>
  <c r="AC502" i="2" s="1"/>
  <c r="P501" i="2"/>
  <c r="M501" i="2"/>
  <c r="J501" i="2"/>
  <c r="I501" i="2"/>
  <c r="AC501" i="2" s="1"/>
  <c r="P500" i="2"/>
  <c r="M500" i="2"/>
  <c r="J500" i="2"/>
  <c r="I500" i="2"/>
  <c r="AB500" i="2" s="1"/>
  <c r="P499" i="2"/>
  <c r="M499" i="2"/>
  <c r="J499" i="2"/>
  <c r="I499" i="2"/>
  <c r="AC499" i="2" s="1"/>
  <c r="P498" i="2"/>
  <c r="M498" i="2"/>
  <c r="J498" i="2"/>
  <c r="I498" i="2"/>
  <c r="AB498" i="2" s="1"/>
  <c r="P497" i="2"/>
  <c r="M497" i="2"/>
  <c r="J497" i="2"/>
  <c r="I497" i="2"/>
  <c r="AC497" i="2" s="1"/>
  <c r="P496" i="2"/>
  <c r="M496" i="2"/>
  <c r="J496" i="2"/>
  <c r="I496" i="2"/>
  <c r="AB496" i="2" s="1"/>
  <c r="P495" i="2"/>
  <c r="M495" i="2"/>
  <c r="J495" i="2"/>
  <c r="I495" i="2"/>
  <c r="AC495" i="2" s="1"/>
  <c r="P494" i="2"/>
  <c r="M494" i="2"/>
  <c r="M504" i="2" s="1"/>
  <c r="J494" i="2"/>
  <c r="I494" i="2"/>
  <c r="AB494" i="2" s="1"/>
  <c r="Y493" i="2"/>
  <c r="X493" i="2"/>
  <c r="W493" i="2"/>
  <c r="V493" i="2"/>
  <c r="U493" i="2"/>
  <c r="T493" i="2"/>
  <c r="S493" i="2"/>
  <c r="R493" i="2"/>
  <c r="Q493" i="2"/>
  <c r="L493" i="2"/>
  <c r="K493" i="2"/>
  <c r="G493" i="2"/>
  <c r="P492" i="2"/>
  <c r="M492" i="2"/>
  <c r="J492" i="2"/>
  <c r="I492" i="2"/>
  <c r="AB492" i="2" s="1"/>
  <c r="P491" i="2"/>
  <c r="M491" i="2"/>
  <c r="J491" i="2"/>
  <c r="I491" i="2"/>
  <c r="AB491" i="2" s="1"/>
  <c r="P490" i="2"/>
  <c r="M490" i="2"/>
  <c r="J490" i="2"/>
  <c r="I490" i="2"/>
  <c r="AB490" i="2" s="1"/>
  <c r="P489" i="2"/>
  <c r="M489" i="2"/>
  <c r="J489" i="2"/>
  <c r="I489" i="2"/>
  <c r="AB489" i="2" s="1"/>
  <c r="P488" i="2"/>
  <c r="M488" i="2"/>
  <c r="J488" i="2"/>
  <c r="I488" i="2"/>
  <c r="AB488" i="2" s="1"/>
  <c r="P487" i="2"/>
  <c r="M487" i="2"/>
  <c r="J487" i="2"/>
  <c r="I487" i="2"/>
  <c r="AB487" i="2" s="1"/>
  <c r="P486" i="2"/>
  <c r="M486" i="2"/>
  <c r="J486" i="2"/>
  <c r="I486" i="2"/>
  <c r="AB486" i="2" s="1"/>
  <c r="P485" i="2"/>
  <c r="M485" i="2"/>
  <c r="J485" i="2"/>
  <c r="I485" i="2"/>
  <c r="AB485" i="2" s="1"/>
  <c r="P484" i="2"/>
  <c r="M484" i="2"/>
  <c r="J484" i="2"/>
  <c r="I484" i="2"/>
  <c r="AB484" i="2" s="1"/>
  <c r="P483" i="2"/>
  <c r="M483" i="2"/>
  <c r="J483" i="2"/>
  <c r="I483" i="2"/>
  <c r="AB483" i="2" s="1"/>
  <c r="AB493" i="2" s="1"/>
  <c r="X482" i="2"/>
  <c r="W482" i="2"/>
  <c r="V482" i="2"/>
  <c r="U482" i="2"/>
  <c r="T482" i="2"/>
  <c r="S482" i="2"/>
  <c r="R482" i="2"/>
  <c r="Q482" i="2"/>
  <c r="L482" i="2"/>
  <c r="K482" i="2"/>
  <c r="G482" i="2"/>
  <c r="AB481" i="2"/>
  <c r="P481" i="2"/>
  <c r="M481" i="2"/>
  <c r="J481" i="2"/>
  <c r="I481" i="2"/>
  <c r="AC481" i="2" s="1"/>
  <c r="P480" i="2"/>
  <c r="M480" i="2"/>
  <c r="J480" i="2"/>
  <c r="I480" i="2"/>
  <c r="AA480" i="2" s="1"/>
  <c r="AB479" i="2"/>
  <c r="P479" i="2"/>
  <c r="M479" i="2"/>
  <c r="J479" i="2"/>
  <c r="I479" i="2"/>
  <c r="AC479" i="2" s="1"/>
  <c r="P478" i="2"/>
  <c r="M478" i="2"/>
  <c r="J478" i="2"/>
  <c r="I478" i="2"/>
  <c r="AB478" i="2" s="1"/>
  <c r="P477" i="2"/>
  <c r="M477" i="2"/>
  <c r="J477" i="2"/>
  <c r="I477" i="2"/>
  <c r="AB477" i="2" s="1"/>
  <c r="P476" i="2"/>
  <c r="M476" i="2"/>
  <c r="J476" i="2"/>
  <c r="I476" i="2"/>
  <c r="AC476" i="2" s="1"/>
  <c r="P475" i="2"/>
  <c r="M475" i="2"/>
  <c r="J475" i="2"/>
  <c r="I475" i="2"/>
  <c r="AB475" i="2" s="1"/>
  <c r="P474" i="2"/>
  <c r="M474" i="2"/>
  <c r="J474" i="2"/>
  <c r="I474" i="2"/>
  <c r="AC474" i="2" s="1"/>
  <c r="P473" i="2"/>
  <c r="M473" i="2"/>
  <c r="J473" i="2"/>
  <c r="I473" i="2"/>
  <c r="AB473" i="2" s="1"/>
  <c r="P472" i="2"/>
  <c r="M472" i="2"/>
  <c r="M482" i="2" s="1"/>
  <c r="J472" i="2"/>
  <c r="I472" i="2"/>
  <c r="AC472" i="2" s="1"/>
  <c r="W471" i="2"/>
  <c r="V471" i="2"/>
  <c r="U471" i="2"/>
  <c r="T471" i="2"/>
  <c r="S471" i="2"/>
  <c r="R471" i="2"/>
  <c r="Q471" i="2"/>
  <c r="L471" i="2"/>
  <c r="K471" i="2"/>
  <c r="G471" i="2"/>
  <c r="P470" i="2"/>
  <c r="M470" i="2"/>
  <c r="J470" i="2"/>
  <c r="I470" i="2"/>
  <c r="AC470" i="2" s="1"/>
  <c r="P469" i="2"/>
  <c r="M469" i="2"/>
  <c r="J469" i="2"/>
  <c r="I469" i="2"/>
  <c r="AC469" i="2" s="1"/>
  <c r="P468" i="2"/>
  <c r="M468" i="2"/>
  <c r="J468" i="2"/>
  <c r="I468" i="2"/>
  <c r="AC468" i="2" s="1"/>
  <c r="P467" i="2"/>
  <c r="M467" i="2"/>
  <c r="J467" i="2"/>
  <c r="I467" i="2"/>
  <c r="AC467" i="2" s="1"/>
  <c r="P466" i="2"/>
  <c r="M466" i="2"/>
  <c r="J466" i="2"/>
  <c r="I466" i="2"/>
  <c r="AC466" i="2" s="1"/>
  <c r="P465" i="2"/>
  <c r="M465" i="2"/>
  <c r="J465" i="2"/>
  <c r="I465" i="2"/>
  <c r="AC465" i="2" s="1"/>
  <c r="P464" i="2"/>
  <c r="M464" i="2"/>
  <c r="J464" i="2"/>
  <c r="I464" i="2"/>
  <c r="AC464" i="2" s="1"/>
  <c r="P463" i="2"/>
  <c r="M463" i="2"/>
  <c r="J463" i="2"/>
  <c r="I463" i="2"/>
  <c r="AC463" i="2" s="1"/>
  <c r="P462" i="2"/>
  <c r="M462" i="2"/>
  <c r="J462" i="2"/>
  <c r="I462" i="2"/>
  <c r="AC462" i="2" s="1"/>
  <c r="P461" i="2"/>
  <c r="M461" i="2"/>
  <c r="M471" i="2" s="1"/>
  <c r="J461" i="2"/>
  <c r="I461" i="2"/>
  <c r="AC461" i="2" s="1"/>
  <c r="V460" i="2"/>
  <c r="U460" i="2"/>
  <c r="T460" i="2"/>
  <c r="S460" i="2"/>
  <c r="R460" i="2"/>
  <c r="Q460" i="2"/>
  <c r="L460" i="2"/>
  <c r="K460" i="2"/>
  <c r="G460" i="2"/>
  <c r="P459" i="2"/>
  <c r="M459" i="2"/>
  <c r="J459" i="2"/>
  <c r="I459" i="2"/>
  <c r="AC459" i="2" s="1"/>
  <c r="P458" i="2"/>
  <c r="M458" i="2"/>
  <c r="J458" i="2"/>
  <c r="I458" i="2"/>
  <c r="AC458" i="2" s="1"/>
  <c r="Z457" i="2"/>
  <c r="P457" i="2"/>
  <c r="M457" i="2"/>
  <c r="J457" i="2"/>
  <c r="I457" i="2"/>
  <c r="AC457" i="2" s="1"/>
  <c r="P456" i="2"/>
  <c r="M456" i="2"/>
  <c r="J456" i="2"/>
  <c r="I456" i="2"/>
  <c r="AC456" i="2" s="1"/>
  <c r="P455" i="2"/>
  <c r="M455" i="2"/>
  <c r="J455" i="2"/>
  <c r="I455" i="2"/>
  <c r="AC455" i="2" s="1"/>
  <c r="P454" i="2"/>
  <c r="M454" i="2"/>
  <c r="J454" i="2"/>
  <c r="I454" i="2"/>
  <c r="AC454" i="2" s="1"/>
  <c r="Z453" i="2"/>
  <c r="P453" i="2"/>
  <c r="M453" i="2"/>
  <c r="J453" i="2"/>
  <c r="I453" i="2"/>
  <c r="AC453" i="2" s="1"/>
  <c r="P452" i="2"/>
  <c r="M452" i="2"/>
  <c r="J452" i="2"/>
  <c r="I452" i="2"/>
  <c r="AC452" i="2" s="1"/>
  <c r="P451" i="2"/>
  <c r="M451" i="2"/>
  <c r="J451" i="2"/>
  <c r="I451" i="2"/>
  <c r="AC451" i="2" s="1"/>
  <c r="P450" i="2"/>
  <c r="M450" i="2"/>
  <c r="J450" i="2"/>
  <c r="I450" i="2"/>
  <c r="AC450" i="2" s="1"/>
  <c r="U449" i="2"/>
  <c r="T449" i="2"/>
  <c r="S449" i="2"/>
  <c r="R449" i="2"/>
  <c r="Q449" i="2"/>
  <c r="L449" i="2"/>
  <c r="K449" i="2"/>
  <c r="G449" i="2"/>
  <c r="P448" i="2"/>
  <c r="M448" i="2"/>
  <c r="J448" i="2"/>
  <c r="I448" i="2"/>
  <c r="AC448" i="2" s="1"/>
  <c r="P447" i="2"/>
  <c r="M447" i="2"/>
  <c r="J447" i="2"/>
  <c r="I447" i="2"/>
  <c r="AB447" i="2" s="1"/>
  <c r="P446" i="2"/>
  <c r="M446" i="2"/>
  <c r="J446" i="2"/>
  <c r="I446" i="2"/>
  <c r="AB446" i="2" s="1"/>
  <c r="P445" i="2"/>
  <c r="M445" i="2"/>
  <c r="J445" i="2"/>
  <c r="I445" i="2"/>
  <c r="AB445" i="2" s="1"/>
  <c r="P444" i="2"/>
  <c r="M444" i="2"/>
  <c r="J444" i="2"/>
  <c r="I444" i="2"/>
  <c r="AB444" i="2" s="1"/>
  <c r="P443" i="2"/>
  <c r="M443" i="2"/>
  <c r="J443" i="2"/>
  <c r="I443" i="2"/>
  <c r="AB443" i="2" s="1"/>
  <c r="P442" i="2"/>
  <c r="M442" i="2"/>
  <c r="J442" i="2"/>
  <c r="I442" i="2"/>
  <c r="AB442" i="2" s="1"/>
  <c r="P441" i="2"/>
  <c r="M441" i="2"/>
  <c r="J441" i="2"/>
  <c r="I441" i="2"/>
  <c r="AB441" i="2" s="1"/>
  <c r="P440" i="2"/>
  <c r="M440" i="2"/>
  <c r="J440" i="2"/>
  <c r="I440" i="2"/>
  <c r="AB440" i="2" s="1"/>
  <c r="P439" i="2"/>
  <c r="M439" i="2"/>
  <c r="M449" i="2" s="1"/>
  <c r="J439" i="2"/>
  <c r="I439" i="2"/>
  <c r="AB439" i="2" s="1"/>
  <c r="T438" i="2"/>
  <c r="S438" i="2"/>
  <c r="R438" i="2"/>
  <c r="Q438" i="2"/>
  <c r="L438" i="2"/>
  <c r="K438" i="2"/>
  <c r="G438" i="2"/>
  <c r="AB437" i="2"/>
  <c r="X437" i="2"/>
  <c r="P437" i="2"/>
  <c r="M437" i="2"/>
  <c r="J437" i="2"/>
  <c r="I437" i="2"/>
  <c r="AC437" i="2" s="1"/>
  <c r="P436" i="2"/>
  <c r="M436" i="2"/>
  <c r="J436" i="2"/>
  <c r="I436" i="2"/>
  <c r="AC436" i="2" s="1"/>
  <c r="AB435" i="2"/>
  <c r="X435" i="2"/>
  <c r="P435" i="2"/>
  <c r="M435" i="2"/>
  <c r="J435" i="2"/>
  <c r="I435" i="2"/>
  <c r="AC435" i="2" s="1"/>
  <c r="P434" i="2"/>
  <c r="M434" i="2"/>
  <c r="J434" i="2"/>
  <c r="I434" i="2"/>
  <c r="AC434" i="2" s="1"/>
  <c r="AB433" i="2"/>
  <c r="X433" i="2"/>
  <c r="P433" i="2"/>
  <c r="M433" i="2"/>
  <c r="J433" i="2"/>
  <c r="I433" i="2"/>
  <c r="AC433" i="2" s="1"/>
  <c r="P432" i="2"/>
  <c r="M432" i="2"/>
  <c r="J432" i="2"/>
  <c r="I432" i="2"/>
  <c r="AC432" i="2" s="1"/>
  <c r="AB431" i="2"/>
  <c r="X431" i="2"/>
  <c r="P431" i="2"/>
  <c r="M431" i="2"/>
  <c r="J431" i="2"/>
  <c r="I431" i="2"/>
  <c r="AC431" i="2" s="1"/>
  <c r="P430" i="2"/>
  <c r="M430" i="2"/>
  <c r="J430" i="2"/>
  <c r="I430" i="2"/>
  <c r="AC430" i="2" s="1"/>
  <c r="AB429" i="2"/>
  <c r="X429" i="2"/>
  <c r="P429" i="2"/>
  <c r="M429" i="2"/>
  <c r="J429" i="2"/>
  <c r="I429" i="2"/>
  <c r="AC429" i="2" s="1"/>
  <c r="P428" i="2"/>
  <c r="M428" i="2"/>
  <c r="M438" i="2" s="1"/>
  <c r="J428" i="2"/>
  <c r="I428" i="2"/>
  <c r="AC428" i="2" s="1"/>
  <c r="S427" i="2"/>
  <c r="R427" i="2"/>
  <c r="Q427" i="2"/>
  <c r="L427" i="2"/>
  <c r="K427" i="2"/>
  <c r="G427" i="2"/>
  <c r="P426" i="2"/>
  <c r="M426" i="2"/>
  <c r="J426" i="2"/>
  <c r="I426" i="2"/>
  <c r="AB426" i="2" s="1"/>
  <c r="AA425" i="2"/>
  <c r="W425" i="2"/>
  <c r="P425" i="2"/>
  <c r="M425" i="2"/>
  <c r="J425" i="2"/>
  <c r="I425" i="2"/>
  <c r="AB425" i="2" s="1"/>
  <c r="P424" i="2"/>
  <c r="M424" i="2"/>
  <c r="J424" i="2"/>
  <c r="I424" i="2"/>
  <c r="AB424" i="2" s="1"/>
  <c r="AA423" i="2"/>
  <c r="W423" i="2"/>
  <c r="P423" i="2"/>
  <c r="M423" i="2"/>
  <c r="J423" i="2"/>
  <c r="I423" i="2"/>
  <c r="AB423" i="2" s="1"/>
  <c r="P422" i="2"/>
  <c r="M422" i="2"/>
  <c r="J422" i="2"/>
  <c r="I422" i="2"/>
  <c r="AB422" i="2" s="1"/>
  <c r="AA421" i="2"/>
  <c r="W421" i="2"/>
  <c r="P421" i="2"/>
  <c r="M421" i="2"/>
  <c r="J421" i="2"/>
  <c r="I421" i="2"/>
  <c r="AB421" i="2" s="1"/>
  <c r="P420" i="2"/>
  <c r="M420" i="2"/>
  <c r="J420" i="2"/>
  <c r="I420" i="2"/>
  <c r="AB420" i="2" s="1"/>
  <c r="AA419" i="2"/>
  <c r="W419" i="2"/>
  <c r="P419" i="2"/>
  <c r="M419" i="2"/>
  <c r="J419" i="2"/>
  <c r="I419" i="2"/>
  <c r="AB419" i="2" s="1"/>
  <c r="P418" i="2"/>
  <c r="M418" i="2"/>
  <c r="J418" i="2"/>
  <c r="I418" i="2"/>
  <c r="AB418" i="2" s="1"/>
  <c r="AA417" i="2"/>
  <c r="W417" i="2"/>
  <c r="P417" i="2"/>
  <c r="M417" i="2"/>
  <c r="J417" i="2"/>
  <c r="I417" i="2"/>
  <c r="AB417" i="2" s="1"/>
  <c r="R416" i="2"/>
  <c r="Q416" i="2"/>
  <c r="L416" i="2"/>
  <c r="K416" i="2"/>
  <c r="G416" i="2"/>
  <c r="V415" i="2"/>
  <c r="P415" i="2"/>
  <c r="M415" i="2"/>
  <c r="J415" i="2"/>
  <c r="I415" i="2"/>
  <c r="P414" i="2"/>
  <c r="M414" i="2"/>
  <c r="J414" i="2"/>
  <c r="I414" i="2"/>
  <c r="AC414" i="2" s="1"/>
  <c r="P413" i="2"/>
  <c r="M413" i="2"/>
  <c r="J413" i="2"/>
  <c r="I413" i="2"/>
  <c r="AC413" i="2" s="1"/>
  <c r="P412" i="2"/>
  <c r="M412" i="2"/>
  <c r="J412" i="2"/>
  <c r="I412" i="2"/>
  <c r="AC412" i="2" s="1"/>
  <c r="Z411" i="2"/>
  <c r="V411" i="2"/>
  <c r="P411" i="2"/>
  <c r="M411" i="2"/>
  <c r="J411" i="2"/>
  <c r="I411" i="2"/>
  <c r="AC411" i="2" s="1"/>
  <c r="P410" i="2"/>
  <c r="M410" i="2"/>
  <c r="J410" i="2"/>
  <c r="I410" i="2"/>
  <c r="AC410" i="2" s="1"/>
  <c r="P409" i="2"/>
  <c r="M409" i="2"/>
  <c r="J409" i="2"/>
  <c r="I409" i="2"/>
  <c r="AC409" i="2" s="1"/>
  <c r="P408" i="2"/>
  <c r="M408" i="2"/>
  <c r="J408" i="2"/>
  <c r="I408" i="2"/>
  <c r="Z407" i="2"/>
  <c r="V407" i="2"/>
  <c r="P407" i="2"/>
  <c r="M407" i="2"/>
  <c r="J407" i="2"/>
  <c r="I407" i="2"/>
  <c r="AC407" i="2" s="1"/>
  <c r="P406" i="2"/>
  <c r="M406" i="2"/>
  <c r="J406" i="2"/>
  <c r="I406" i="2"/>
  <c r="Y406" i="2" s="1"/>
  <c r="Q405" i="2"/>
  <c r="L405" i="2"/>
  <c r="K405" i="2"/>
  <c r="G405" i="2"/>
  <c r="P404" i="2"/>
  <c r="M404" i="2"/>
  <c r="J404" i="2"/>
  <c r="I404" i="2"/>
  <c r="AB404" i="2" s="1"/>
  <c r="P403" i="2"/>
  <c r="M403" i="2"/>
  <c r="J403" i="2"/>
  <c r="I403" i="2"/>
  <c r="AB403" i="2" s="1"/>
  <c r="P402" i="2"/>
  <c r="M402" i="2"/>
  <c r="J402" i="2"/>
  <c r="I402" i="2"/>
  <c r="AB402" i="2" s="1"/>
  <c r="P401" i="2"/>
  <c r="M401" i="2"/>
  <c r="J401" i="2"/>
  <c r="I401" i="2"/>
  <c r="AB401" i="2" s="1"/>
  <c r="P400" i="2"/>
  <c r="M400" i="2"/>
  <c r="J400" i="2"/>
  <c r="I400" i="2"/>
  <c r="AB400" i="2" s="1"/>
  <c r="P399" i="2"/>
  <c r="M399" i="2"/>
  <c r="J399" i="2"/>
  <c r="I399" i="2"/>
  <c r="AB399" i="2" s="1"/>
  <c r="P398" i="2"/>
  <c r="M398" i="2"/>
  <c r="J398" i="2"/>
  <c r="I398" i="2"/>
  <c r="AB398" i="2" s="1"/>
  <c r="P397" i="2"/>
  <c r="M397" i="2"/>
  <c r="J397" i="2"/>
  <c r="I397" i="2"/>
  <c r="AB397" i="2" s="1"/>
  <c r="P396" i="2"/>
  <c r="M396" i="2"/>
  <c r="J396" i="2"/>
  <c r="I396" i="2"/>
  <c r="AB396" i="2" s="1"/>
  <c r="P395" i="2"/>
  <c r="M395" i="2"/>
  <c r="M405" i="2" s="1"/>
  <c r="J395" i="2"/>
  <c r="I395" i="2"/>
  <c r="AB395" i="2" s="1"/>
  <c r="AR394" i="2"/>
  <c r="Q394" i="2"/>
  <c r="L394" i="2"/>
  <c r="K394" i="2"/>
  <c r="G394" i="2"/>
  <c r="P393" i="2"/>
  <c r="M393" i="2"/>
  <c r="J393" i="2"/>
  <c r="I393" i="2"/>
  <c r="AY393" i="2" s="1"/>
  <c r="P392" i="2"/>
  <c r="M392" i="2"/>
  <c r="J392" i="2"/>
  <c r="I392" i="2"/>
  <c r="AY392" i="2" s="1"/>
  <c r="P391" i="2"/>
  <c r="M391" i="2"/>
  <c r="J391" i="2"/>
  <c r="I391" i="2"/>
  <c r="AY391" i="2" s="1"/>
  <c r="P390" i="2"/>
  <c r="M390" i="2"/>
  <c r="J390" i="2"/>
  <c r="I390" i="2"/>
  <c r="AY390" i="2" s="1"/>
  <c r="P389" i="2"/>
  <c r="M389" i="2"/>
  <c r="J389" i="2"/>
  <c r="I389" i="2"/>
  <c r="AY389" i="2" s="1"/>
  <c r="P388" i="2"/>
  <c r="M388" i="2"/>
  <c r="J388" i="2"/>
  <c r="I388" i="2"/>
  <c r="P387" i="2"/>
  <c r="M387" i="2"/>
  <c r="J387" i="2"/>
  <c r="I387" i="2"/>
  <c r="AZ387" i="2" s="1"/>
  <c r="P386" i="2"/>
  <c r="M386" i="2"/>
  <c r="J386" i="2"/>
  <c r="I386" i="2"/>
  <c r="AZ386" i="2" s="1"/>
  <c r="T385" i="2"/>
  <c r="P385" i="2"/>
  <c r="M385" i="2"/>
  <c r="J385" i="2"/>
  <c r="I385" i="2"/>
  <c r="AZ385" i="2" s="1"/>
  <c r="P384" i="2"/>
  <c r="M384" i="2"/>
  <c r="M394" i="2" s="1"/>
  <c r="J384" i="2"/>
  <c r="I384" i="2"/>
  <c r="AZ384" i="2" s="1"/>
  <c r="AR383" i="2"/>
  <c r="Q383" i="2"/>
  <c r="L383" i="2"/>
  <c r="K383" i="2"/>
  <c r="AH377" i="2"/>
  <c r="AG377" i="2"/>
  <c r="AF377" i="2"/>
  <c r="AE377" i="2"/>
  <c r="AC377" i="2"/>
  <c r="AB377" i="2"/>
  <c r="AA377" i="2"/>
  <c r="Z377" i="2"/>
  <c r="Y377" i="2"/>
  <c r="X377" i="2"/>
  <c r="W377" i="2"/>
  <c r="V377" i="2"/>
  <c r="U377" i="2"/>
  <c r="T377" i="2"/>
  <c r="S377" i="2"/>
  <c r="R377" i="2"/>
  <c r="Q377" i="2"/>
  <c r="L377" i="2"/>
  <c r="K377" i="2"/>
  <c r="M376" i="2"/>
  <c r="M375" i="2"/>
  <c r="M374" i="2"/>
  <c r="M373" i="2"/>
  <c r="M372" i="2"/>
  <c r="M371" i="2"/>
  <c r="M370" i="2"/>
  <c r="M369" i="2"/>
  <c r="M368" i="2"/>
  <c r="AD368" i="2" s="1"/>
  <c r="M367" i="2"/>
  <c r="AD367" i="2" s="1"/>
  <c r="M365" i="2"/>
  <c r="M363" i="2"/>
  <c r="M362" i="2"/>
  <c r="Z361" i="2"/>
  <c r="Y361" i="2"/>
  <c r="X361" i="2"/>
  <c r="W361" i="2"/>
  <c r="V361" i="2"/>
  <c r="U361" i="2"/>
  <c r="T361" i="2"/>
  <c r="S361" i="2"/>
  <c r="R361" i="2"/>
  <c r="Q361" i="2"/>
  <c r="L361" i="2"/>
  <c r="K361" i="2"/>
  <c r="G361" i="2"/>
  <c r="P360" i="2"/>
  <c r="M360" i="2"/>
  <c r="J360" i="2"/>
  <c r="I360" i="2"/>
  <c r="AC360" i="2" s="1"/>
  <c r="P359" i="2"/>
  <c r="M359" i="2"/>
  <c r="J359" i="2"/>
  <c r="I359" i="2"/>
  <c r="AB359" i="2" s="1"/>
  <c r="P358" i="2"/>
  <c r="M358" i="2"/>
  <c r="J358" i="2"/>
  <c r="I358" i="2"/>
  <c r="AC358" i="2" s="1"/>
  <c r="P357" i="2"/>
  <c r="M357" i="2"/>
  <c r="J357" i="2"/>
  <c r="I357" i="2"/>
  <c r="AB357" i="2" s="1"/>
  <c r="P356" i="2"/>
  <c r="M356" i="2"/>
  <c r="J356" i="2"/>
  <c r="I356" i="2"/>
  <c r="AC356" i="2" s="1"/>
  <c r="P355" i="2"/>
  <c r="M355" i="2"/>
  <c r="J355" i="2"/>
  <c r="I355" i="2"/>
  <c r="AB355" i="2" s="1"/>
  <c r="P354" i="2"/>
  <c r="M354" i="2"/>
  <c r="J354" i="2"/>
  <c r="I354" i="2"/>
  <c r="AC354" i="2" s="1"/>
  <c r="P353" i="2"/>
  <c r="M353" i="2"/>
  <c r="J353" i="2"/>
  <c r="I353" i="2"/>
  <c r="AB353" i="2" s="1"/>
  <c r="P352" i="2"/>
  <c r="M352" i="2"/>
  <c r="J352" i="2"/>
  <c r="I352" i="2"/>
  <c r="AC352" i="2" s="1"/>
  <c r="P351" i="2"/>
  <c r="M351" i="2"/>
  <c r="M361" i="2" s="1"/>
  <c r="J351" i="2"/>
  <c r="I351" i="2"/>
  <c r="AB351" i="2" s="1"/>
  <c r="Y350" i="2"/>
  <c r="X350" i="2"/>
  <c r="W350" i="2"/>
  <c r="V350" i="2"/>
  <c r="U350" i="2"/>
  <c r="T350" i="2"/>
  <c r="S350" i="2"/>
  <c r="R350" i="2"/>
  <c r="Q350" i="2"/>
  <c r="L350" i="2"/>
  <c r="K350" i="2"/>
  <c r="G350" i="2"/>
  <c r="P349" i="2"/>
  <c r="M349" i="2"/>
  <c r="J349" i="2"/>
  <c r="I349" i="2"/>
  <c r="AB349" i="2" s="1"/>
  <c r="P348" i="2"/>
  <c r="M348" i="2"/>
  <c r="J348" i="2"/>
  <c r="I348" i="2"/>
  <c r="AB348" i="2" s="1"/>
  <c r="P347" i="2"/>
  <c r="M347" i="2"/>
  <c r="J347" i="2"/>
  <c r="I347" i="2"/>
  <c r="AB347" i="2" s="1"/>
  <c r="P346" i="2"/>
  <c r="M346" i="2"/>
  <c r="J346" i="2"/>
  <c r="I346" i="2"/>
  <c r="AB346" i="2" s="1"/>
  <c r="P345" i="2"/>
  <c r="M345" i="2"/>
  <c r="J345" i="2"/>
  <c r="I345" i="2"/>
  <c r="AB345" i="2" s="1"/>
  <c r="P344" i="2"/>
  <c r="M344" i="2"/>
  <c r="J344" i="2"/>
  <c r="I344" i="2"/>
  <c r="AB344" i="2" s="1"/>
  <c r="P343" i="2"/>
  <c r="M343" i="2"/>
  <c r="J343" i="2"/>
  <c r="I343" i="2"/>
  <c r="AB343" i="2" s="1"/>
  <c r="P342" i="2"/>
  <c r="M342" i="2"/>
  <c r="J342" i="2"/>
  <c r="I342" i="2"/>
  <c r="AB342" i="2" s="1"/>
  <c r="P341" i="2"/>
  <c r="M341" i="2"/>
  <c r="J341" i="2"/>
  <c r="I341" i="2"/>
  <c r="AB341" i="2" s="1"/>
  <c r="P340" i="2"/>
  <c r="M340" i="2"/>
  <c r="J340" i="2"/>
  <c r="I340" i="2"/>
  <c r="P339" i="2"/>
  <c r="M339" i="2"/>
  <c r="J339" i="2"/>
  <c r="I339" i="2"/>
  <c r="AB339" i="2" s="1"/>
  <c r="P338" i="2"/>
  <c r="M338" i="2"/>
  <c r="J338" i="2"/>
  <c r="I338" i="2"/>
  <c r="AB338" i="2" s="1"/>
  <c r="P337" i="2"/>
  <c r="M337" i="2"/>
  <c r="J337" i="2"/>
  <c r="I337" i="2"/>
  <c r="P336" i="2"/>
  <c r="M336" i="2"/>
  <c r="J336" i="2"/>
  <c r="I336" i="2"/>
  <c r="AB336" i="2" s="1"/>
  <c r="P335" i="2"/>
  <c r="M335" i="2"/>
  <c r="J335" i="2"/>
  <c r="I335" i="2"/>
  <c r="AB335" i="2" s="1"/>
  <c r="P334" i="2"/>
  <c r="M334" i="2"/>
  <c r="J334" i="2"/>
  <c r="I334" i="2"/>
  <c r="P333" i="2"/>
  <c r="M333" i="2"/>
  <c r="J333" i="2"/>
  <c r="I333" i="2"/>
  <c r="AB333" i="2" s="1"/>
  <c r="P332" i="2"/>
  <c r="M332" i="2"/>
  <c r="J332" i="2"/>
  <c r="I332" i="2"/>
  <c r="AB332" i="2" s="1"/>
  <c r="P331" i="2"/>
  <c r="M331" i="2"/>
  <c r="J331" i="2"/>
  <c r="I331" i="2"/>
  <c r="P330" i="2"/>
  <c r="M330" i="2"/>
  <c r="J330" i="2"/>
  <c r="I330" i="2"/>
  <c r="AB330" i="2" s="1"/>
  <c r="P329" i="2"/>
  <c r="M329" i="2"/>
  <c r="J329" i="2"/>
  <c r="I329" i="2"/>
  <c r="AB329" i="2" s="1"/>
  <c r="P328" i="2"/>
  <c r="M328" i="2"/>
  <c r="J328" i="2"/>
  <c r="I328" i="2"/>
  <c r="P327" i="2"/>
  <c r="M327" i="2"/>
  <c r="J327" i="2"/>
  <c r="I327" i="2"/>
  <c r="AB327" i="2" s="1"/>
  <c r="P326" i="2"/>
  <c r="M326" i="2"/>
  <c r="J326" i="2"/>
  <c r="I326" i="2"/>
  <c r="AB326" i="2" s="1"/>
  <c r="P325" i="2"/>
  <c r="M325" i="2"/>
  <c r="J325" i="2"/>
  <c r="I325" i="2"/>
  <c r="P324" i="2"/>
  <c r="M324" i="2"/>
  <c r="J324" i="2"/>
  <c r="I324" i="2"/>
  <c r="AB324" i="2" s="1"/>
  <c r="P323" i="2"/>
  <c r="M323" i="2"/>
  <c r="J323" i="2"/>
  <c r="I323" i="2"/>
  <c r="AB323" i="2" s="1"/>
  <c r="P322" i="2"/>
  <c r="M322" i="2"/>
  <c r="J322" i="2"/>
  <c r="I322" i="2"/>
  <c r="P321" i="2"/>
  <c r="M321" i="2"/>
  <c r="J321" i="2"/>
  <c r="I321" i="2"/>
  <c r="AB321" i="2" s="1"/>
  <c r="P320" i="2"/>
  <c r="M320" i="2"/>
  <c r="J320" i="2"/>
  <c r="I320" i="2"/>
  <c r="AB320" i="2" s="1"/>
  <c r="P319" i="2"/>
  <c r="M319" i="2"/>
  <c r="J319" i="2"/>
  <c r="I319" i="2"/>
  <c r="P318" i="2"/>
  <c r="M318" i="2"/>
  <c r="J318" i="2"/>
  <c r="I318" i="2"/>
  <c r="AB318" i="2" s="1"/>
  <c r="P317" i="2"/>
  <c r="M317" i="2"/>
  <c r="J317" i="2"/>
  <c r="I317" i="2"/>
  <c r="AB317" i="2" s="1"/>
  <c r="P316" i="2"/>
  <c r="M316" i="2"/>
  <c r="J316" i="2"/>
  <c r="I316" i="2"/>
  <c r="AB316" i="2" s="1"/>
  <c r="X315" i="2"/>
  <c r="W315" i="2"/>
  <c r="V315" i="2"/>
  <c r="U315" i="2"/>
  <c r="T315" i="2"/>
  <c r="S315" i="2"/>
  <c r="R315" i="2"/>
  <c r="Q315" i="2"/>
  <c r="L315" i="2"/>
  <c r="K315" i="2"/>
  <c r="G315" i="2"/>
  <c r="P314" i="2"/>
  <c r="AB314" i="2" s="1"/>
  <c r="M314" i="2"/>
  <c r="J314" i="2"/>
  <c r="I314" i="2"/>
  <c r="P313" i="2"/>
  <c r="M313" i="2"/>
  <c r="J313" i="2"/>
  <c r="I313" i="2"/>
  <c r="P312" i="2"/>
  <c r="M312" i="2"/>
  <c r="J312" i="2"/>
  <c r="I312" i="2"/>
  <c r="P311" i="2"/>
  <c r="M311" i="2"/>
  <c r="J311" i="2"/>
  <c r="I311" i="2"/>
  <c r="AA311" i="2" s="1"/>
  <c r="P310" i="2"/>
  <c r="AB310" i="2" s="1"/>
  <c r="M310" i="2"/>
  <c r="J310" i="2"/>
  <c r="I310" i="2"/>
  <c r="P309" i="2"/>
  <c r="M309" i="2"/>
  <c r="J309" i="2"/>
  <c r="I309" i="2"/>
  <c r="P308" i="2"/>
  <c r="M308" i="2"/>
  <c r="J308" i="2"/>
  <c r="I308" i="2"/>
  <c r="AC308" i="2" s="1"/>
  <c r="P307" i="2"/>
  <c r="M307" i="2"/>
  <c r="J307" i="2"/>
  <c r="I307" i="2"/>
  <c r="P306" i="2"/>
  <c r="AB306" i="2" s="1"/>
  <c r="M306" i="2"/>
  <c r="J306" i="2"/>
  <c r="I306" i="2"/>
  <c r="P305" i="2"/>
  <c r="M305" i="2"/>
  <c r="J305" i="2"/>
  <c r="I305" i="2"/>
  <c r="P304" i="2"/>
  <c r="M304" i="2"/>
  <c r="J304" i="2"/>
  <c r="I304" i="2"/>
  <c r="P303" i="2"/>
  <c r="M303" i="2"/>
  <c r="J303" i="2"/>
  <c r="I303" i="2"/>
  <c r="P302" i="2"/>
  <c r="AB302" i="2" s="1"/>
  <c r="M302" i="2"/>
  <c r="J302" i="2"/>
  <c r="I302" i="2"/>
  <c r="P301" i="2"/>
  <c r="M301" i="2"/>
  <c r="J301" i="2"/>
  <c r="I301" i="2"/>
  <c r="P300" i="2"/>
  <c r="M300" i="2"/>
  <c r="J300" i="2"/>
  <c r="I300" i="2"/>
  <c r="P299" i="2"/>
  <c r="M299" i="2"/>
  <c r="J299" i="2"/>
  <c r="I299" i="2"/>
  <c r="AA299" i="2" s="1"/>
  <c r="P298" i="2"/>
  <c r="M298" i="2"/>
  <c r="M315" i="2" s="1"/>
  <c r="J298" i="2"/>
  <c r="I298" i="2"/>
  <c r="W297" i="2"/>
  <c r="V297" i="2"/>
  <c r="U297" i="2"/>
  <c r="T297" i="2"/>
  <c r="S297" i="2"/>
  <c r="R297" i="2"/>
  <c r="Q297" i="2"/>
  <c r="L297" i="2"/>
  <c r="K297" i="2"/>
  <c r="G297" i="2"/>
  <c r="P296" i="2"/>
  <c r="M296" i="2"/>
  <c r="J296" i="2"/>
  <c r="I296" i="2"/>
  <c r="P295" i="2"/>
  <c r="M295" i="2"/>
  <c r="M297" i="2" s="1"/>
  <c r="J295" i="2"/>
  <c r="I295" i="2"/>
  <c r="AB295" i="2" s="1"/>
  <c r="V294" i="2"/>
  <c r="U294" i="2"/>
  <c r="T294" i="2"/>
  <c r="S294" i="2"/>
  <c r="R294" i="2"/>
  <c r="Q294" i="2"/>
  <c r="L294" i="2"/>
  <c r="K294" i="2"/>
  <c r="G294" i="2"/>
  <c r="P293" i="2"/>
  <c r="AB293" i="2" s="1"/>
  <c r="AB294" i="2" s="1"/>
  <c r="M293" i="2"/>
  <c r="M294" i="2" s="1"/>
  <c r="J293" i="2"/>
  <c r="I293" i="2"/>
  <c r="U292" i="2"/>
  <c r="T292" i="2"/>
  <c r="S292" i="2"/>
  <c r="R292" i="2"/>
  <c r="Q292" i="2"/>
  <c r="L292" i="2"/>
  <c r="K292" i="2"/>
  <c r="G292" i="2"/>
  <c r="P291" i="2"/>
  <c r="M291" i="2"/>
  <c r="J291" i="2"/>
  <c r="I291" i="2"/>
  <c r="AB291" i="2" s="1"/>
  <c r="P290" i="2"/>
  <c r="M290" i="2"/>
  <c r="J290" i="2"/>
  <c r="I290" i="2"/>
  <c r="AB290" i="2" s="1"/>
  <c r="P289" i="2"/>
  <c r="M289" i="2"/>
  <c r="J289" i="2"/>
  <c r="I289" i="2"/>
  <c r="P288" i="2"/>
  <c r="M288" i="2"/>
  <c r="J288" i="2"/>
  <c r="I288" i="2"/>
  <c r="AB288" i="2" s="1"/>
  <c r="P287" i="2"/>
  <c r="M287" i="2"/>
  <c r="J287" i="2"/>
  <c r="I287" i="2"/>
  <c r="P286" i="2"/>
  <c r="M286" i="2"/>
  <c r="J286" i="2"/>
  <c r="I286" i="2"/>
  <c r="P285" i="2"/>
  <c r="M285" i="2"/>
  <c r="J285" i="2"/>
  <c r="I285" i="2"/>
  <c r="AB285" i="2" s="1"/>
  <c r="P284" i="2"/>
  <c r="M284" i="2"/>
  <c r="J284" i="2"/>
  <c r="I284" i="2"/>
  <c r="P283" i="2"/>
  <c r="M283" i="2"/>
  <c r="J283" i="2"/>
  <c r="I283" i="2"/>
  <c r="P282" i="2"/>
  <c r="M282" i="2"/>
  <c r="J282" i="2"/>
  <c r="I282" i="2"/>
  <c r="AB282" i="2" s="1"/>
  <c r="T281" i="2"/>
  <c r="S281" i="2"/>
  <c r="R281" i="2"/>
  <c r="Q281" i="2"/>
  <c r="L281" i="2"/>
  <c r="K281" i="2"/>
  <c r="G281" i="2"/>
  <c r="P280" i="2"/>
  <c r="M280" i="2"/>
  <c r="J280" i="2"/>
  <c r="I280" i="2"/>
  <c r="AC280" i="2" s="1"/>
  <c r="P279" i="2"/>
  <c r="M279" i="2"/>
  <c r="J279" i="2"/>
  <c r="I279" i="2"/>
  <c r="AB279" i="2" s="1"/>
  <c r="P278" i="2"/>
  <c r="M278" i="2"/>
  <c r="J278" i="2"/>
  <c r="I278" i="2"/>
  <c r="AC278" i="2" s="1"/>
  <c r="P277" i="2"/>
  <c r="M277" i="2"/>
  <c r="J277" i="2"/>
  <c r="I277" i="2"/>
  <c r="AB277" i="2" s="1"/>
  <c r="P276" i="2"/>
  <c r="M276" i="2"/>
  <c r="J276" i="2"/>
  <c r="I276" i="2"/>
  <c r="AC276" i="2" s="1"/>
  <c r="P275" i="2"/>
  <c r="M275" i="2"/>
  <c r="J275" i="2"/>
  <c r="I275" i="2"/>
  <c r="AC275" i="2" s="1"/>
  <c r="P274" i="2"/>
  <c r="M274" i="2"/>
  <c r="J274" i="2"/>
  <c r="I274" i="2"/>
  <c r="AC274" i="2" s="1"/>
  <c r="P273" i="2"/>
  <c r="M273" i="2"/>
  <c r="J273" i="2"/>
  <c r="I273" i="2"/>
  <c r="P272" i="2"/>
  <c r="M272" i="2"/>
  <c r="J272" i="2"/>
  <c r="I272" i="2"/>
  <c r="P271" i="2"/>
  <c r="M271" i="2"/>
  <c r="J271" i="2"/>
  <c r="I271" i="2"/>
  <c r="AC271" i="2" s="1"/>
  <c r="P270" i="2"/>
  <c r="M270" i="2"/>
  <c r="J270" i="2"/>
  <c r="I270" i="2"/>
  <c r="P269" i="2"/>
  <c r="M269" i="2"/>
  <c r="J269" i="2"/>
  <c r="I269" i="2"/>
  <c r="P268" i="2"/>
  <c r="M268" i="2"/>
  <c r="J268" i="2"/>
  <c r="I268" i="2"/>
  <c r="AC268" i="2" s="1"/>
  <c r="P267" i="2"/>
  <c r="M267" i="2"/>
  <c r="J267" i="2"/>
  <c r="I267" i="2"/>
  <c r="P266" i="2"/>
  <c r="M266" i="2"/>
  <c r="J266" i="2"/>
  <c r="I266" i="2"/>
  <c r="P265" i="2"/>
  <c r="M265" i="2"/>
  <c r="J265" i="2"/>
  <c r="I265" i="2"/>
  <c r="AC265" i="2" s="1"/>
  <c r="P264" i="2"/>
  <c r="M264" i="2"/>
  <c r="J264" i="2"/>
  <c r="I264" i="2"/>
  <c r="P263" i="2"/>
  <c r="M263" i="2"/>
  <c r="J263" i="2"/>
  <c r="I263" i="2"/>
  <c r="P262" i="2"/>
  <c r="M262" i="2"/>
  <c r="J262" i="2"/>
  <c r="I262" i="2"/>
  <c r="AC262" i="2" s="1"/>
  <c r="P261" i="2"/>
  <c r="M261" i="2"/>
  <c r="J261" i="2"/>
  <c r="I261" i="2"/>
  <c r="P260" i="2"/>
  <c r="M260" i="2"/>
  <c r="J260" i="2"/>
  <c r="I260" i="2"/>
  <c r="P259" i="2"/>
  <c r="M259" i="2"/>
  <c r="M281" i="2" s="1"/>
  <c r="J259" i="2"/>
  <c r="I259" i="2"/>
  <c r="AC259" i="2" s="1"/>
  <c r="S258" i="2"/>
  <c r="R258" i="2"/>
  <c r="Q258" i="2"/>
  <c r="L258" i="2"/>
  <c r="K258" i="2"/>
  <c r="G258" i="2"/>
  <c r="P257" i="2"/>
  <c r="M257" i="2"/>
  <c r="J257" i="2"/>
  <c r="I257" i="2"/>
  <c r="P256" i="2"/>
  <c r="M256" i="2"/>
  <c r="J256" i="2"/>
  <c r="I256" i="2"/>
  <c r="P255" i="2"/>
  <c r="M255" i="2"/>
  <c r="J255" i="2"/>
  <c r="I255" i="2"/>
  <c r="P254" i="2"/>
  <c r="M254" i="2"/>
  <c r="J254" i="2"/>
  <c r="I254" i="2"/>
  <c r="P253" i="2"/>
  <c r="M253" i="2"/>
  <c r="J253" i="2"/>
  <c r="I253" i="2"/>
  <c r="P252" i="2"/>
  <c r="M252" i="2"/>
  <c r="J252" i="2"/>
  <c r="I252" i="2"/>
  <c r="P251" i="2"/>
  <c r="M251" i="2"/>
  <c r="J251" i="2"/>
  <c r="I251" i="2"/>
  <c r="P250" i="2"/>
  <c r="M250" i="2"/>
  <c r="J250" i="2"/>
  <c r="I250" i="2"/>
  <c r="AB250" i="2" s="1"/>
  <c r="P249" i="2"/>
  <c r="M249" i="2"/>
  <c r="J249" i="2"/>
  <c r="I249" i="2"/>
  <c r="AB249" i="2" s="1"/>
  <c r="P248" i="2"/>
  <c r="M248" i="2"/>
  <c r="J248" i="2"/>
  <c r="I248" i="2"/>
  <c r="P247" i="2"/>
  <c r="M247" i="2"/>
  <c r="J247" i="2"/>
  <c r="I247" i="2"/>
  <c r="P246" i="2"/>
  <c r="M246" i="2"/>
  <c r="J246" i="2"/>
  <c r="I246" i="2"/>
  <c r="P245" i="2"/>
  <c r="M245" i="2"/>
  <c r="J245" i="2"/>
  <c r="I245" i="2"/>
  <c r="P244" i="2"/>
  <c r="M244" i="2"/>
  <c r="J244" i="2"/>
  <c r="I244" i="2"/>
  <c r="AB244" i="2" s="1"/>
  <c r="P243" i="2"/>
  <c r="M243" i="2"/>
  <c r="J243" i="2"/>
  <c r="I243" i="2"/>
  <c r="AB243" i="2" s="1"/>
  <c r="P242" i="2"/>
  <c r="M242" i="2"/>
  <c r="J242" i="2"/>
  <c r="I242" i="2"/>
  <c r="AB242" i="2" s="1"/>
  <c r="P241" i="2"/>
  <c r="M241" i="2"/>
  <c r="J241" i="2"/>
  <c r="I241" i="2"/>
  <c r="AB241" i="2" s="1"/>
  <c r="P240" i="2"/>
  <c r="M240" i="2"/>
  <c r="J240" i="2"/>
  <c r="I240" i="2"/>
  <c r="AB240" i="2" s="1"/>
  <c r="P239" i="2"/>
  <c r="M239" i="2"/>
  <c r="J239" i="2"/>
  <c r="I239" i="2"/>
  <c r="AB239" i="2" s="1"/>
  <c r="R238" i="2"/>
  <c r="Q238" i="2"/>
  <c r="L238" i="2"/>
  <c r="K238" i="2"/>
  <c r="G238" i="2"/>
  <c r="P237" i="2"/>
  <c r="M237" i="2"/>
  <c r="J237" i="2"/>
  <c r="I237" i="2"/>
  <c r="AC237" i="2" s="1"/>
  <c r="P236" i="2"/>
  <c r="M236" i="2"/>
  <c r="J236" i="2"/>
  <c r="I236" i="2"/>
  <c r="P235" i="2"/>
  <c r="M235" i="2"/>
  <c r="J235" i="2"/>
  <c r="I235" i="2"/>
  <c r="AC235" i="2" s="1"/>
  <c r="P234" i="2"/>
  <c r="M234" i="2"/>
  <c r="J234" i="2"/>
  <c r="I234" i="2"/>
  <c r="P233" i="2"/>
  <c r="M233" i="2"/>
  <c r="J233" i="2"/>
  <c r="I233" i="2"/>
  <c r="AC233" i="2" s="1"/>
  <c r="P232" i="2"/>
  <c r="M232" i="2"/>
  <c r="J232" i="2"/>
  <c r="I232" i="2"/>
  <c r="P231" i="2"/>
  <c r="M231" i="2"/>
  <c r="J231" i="2"/>
  <c r="I231" i="2"/>
  <c r="AC231" i="2" s="1"/>
  <c r="P230" i="2"/>
  <c r="M230" i="2"/>
  <c r="J230" i="2"/>
  <c r="I230" i="2"/>
  <c r="P229" i="2"/>
  <c r="M229" i="2"/>
  <c r="J229" i="2"/>
  <c r="I229" i="2"/>
  <c r="AC229" i="2" s="1"/>
  <c r="P228" i="2"/>
  <c r="M228" i="2"/>
  <c r="J228" i="2"/>
  <c r="I228" i="2"/>
  <c r="AB228" i="2" s="1"/>
  <c r="P227" i="2"/>
  <c r="M227" i="2"/>
  <c r="J227" i="2"/>
  <c r="I227" i="2"/>
  <c r="AC227" i="2" s="1"/>
  <c r="P226" i="2"/>
  <c r="M226" i="2"/>
  <c r="J226" i="2"/>
  <c r="I226" i="2"/>
  <c r="AB226" i="2" s="1"/>
  <c r="P225" i="2"/>
  <c r="M225" i="2"/>
  <c r="J225" i="2"/>
  <c r="I225" i="2"/>
  <c r="AC225" i="2" s="1"/>
  <c r="P224" i="2"/>
  <c r="M224" i="2"/>
  <c r="J224" i="2"/>
  <c r="I224" i="2"/>
  <c r="P223" i="2"/>
  <c r="M223" i="2"/>
  <c r="J223" i="2"/>
  <c r="I223" i="2"/>
  <c r="AC223" i="2" s="1"/>
  <c r="P222" i="2"/>
  <c r="M222" i="2"/>
  <c r="J222" i="2"/>
  <c r="I222" i="2"/>
  <c r="P221" i="2"/>
  <c r="M221" i="2"/>
  <c r="J221" i="2"/>
  <c r="I221" i="2"/>
  <c r="AC221" i="2" s="1"/>
  <c r="P220" i="2"/>
  <c r="M220" i="2"/>
  <c r="J220" i="2"/>
  <c r="I220" i="2"/>
  <c r="AB220" i="2" s="1"/>
  <c r="P219" i="2"/>
  <c r="M219" i="2"/>
  <c r="J219" i="2"/>
  <c r="I219" i="2"/>
  <c r="AC219" i="2" s="1"/>
  <c r="P218" i="2"/>
  <c r="M218" i="2"/>
  <c r="J218" i="2"/>
  <c r="I218" i="2"/>
  <c r="P217" i="2"/>
  <c r="M217" i="2"/>
  <c r="J217" i="2"/>
  <c r="I217" i="2"/>
  <c r="AC217" i="2" s="1"/>
  <c r="P216" i="2"/>
  <c r="M216" i="2"/>
  <c r="J216" i="2"/>
  <c r="I216" i="2"/>
  <c r="AB216" i="2" s="1"/>
  <c r="P215" i="2"/>
  <c r="M215" i="2"/>
  <c r="J215" i="2"/>
  <c r="I215" i="2"/>
  <c r="P214" i="2"/>
  <c r="M214" i="2"/>
  <c r="J214" i="2"/>
  <c r="I214" i="2"/>
  <c r="AB214" i="2" s="1"/>
  <c r="P213" i="2"/>
  <c r="M213" i="2"/>
  <c r="J213" i="2"/>
  <c r="I213" i="2"/>
  <c r="AC213" i="2" s="1"/>
  <c r="P212" i="2"/>
  <c r="M212" i="2"/>
  <c r="J212" i="2"/>
  <c r="I212" i="2"/>
  <c r="AB212" i="2" s="1"/>
  <c r="P211" i="2"/>
  <c r="M211" i="2"/>
  <c r="J211" i="2"/>
  <c r="I211" i="2"/>
  <c r="AC211" i="2" s="1"/>
  <c r="P210" i="2"/>
  <c r="M210" i="2"/>
  <c r="J210" i="2"/>
  <c r="I210" i="2"/>
  <c r="AB210" i="2" s="1"/>
  <c r="P209" i="2"/>
  <c r="M209" i="2"/>
  <c r="J209" i="2"/>
  <c r="I209" i="2"/>
  <c r="P208" i="2"/>
  <c r="M208" i="2"/>
  <c r="J208" i="2"/>
  <c r="I208" i="2"/>
  <c r="AC208" i="2" s="1"/>
  <c r="P207" i="2"/>
  <c r="M207" i="2"/>
  <c r="J207" i="2"/>
  <c r="I207" i="2"/>
  <c r="AC207" i="2" s="1"/>
  <c r="P206" i="2"/>
  <c r="Z206" i="2" s="1"/>
  <c r="M206" i="2"/>
  <c r="J206" i="2"/>
  <c r="I206" i="2"/>
  <c r="AC206" i="2" s="1"/>
  <c r="P205" i="2"/>
  <c r="M205" i="2"/>
  <c r="J205" i="2"/>
  <c r="I205" i="2"/>
  <c r="AC205" i="2" s="1"/>
  <c r="P204" i="2"/>
  <c r="V204" i="2" s="1"/>
  <c r="M204" i="2"/>
  <c r="J204" i="2"/>
  <c r="I204" i="2"/>
  <c r="AC204" i="2" s="1"/>
  <c r="P203" i="2"/>
  <c r="M203" i="2"/>
  <c r="M238" i="2" s="1"/>
  <c r="J203" i="2"/>
  <c r="I203" i="2"/>
  <c r="AC203" i="2" s="1"/>
  <c r="Q202" i="2"/>
  <c r="L202" i="2"/>
  <c r="K202" i="2"/>
  <c r="G202" i="2"/>
  <c r="P201" i="2"/>
  <c r="M201" i="2"/>
  <c r="J201" i="2"/>
  <c r="I201" i="2"/>
  <c r="AB201" i="2" s="1"/>
  <c r="P200" i="2"/>
  <c r="M200" i="2"/>
  <c r="J200" i="2"/>
  <c r="I200" i="2"/>
  <c r="AB200" i="2" s="1"/>
  <c r="P199" i="2"/>
  <c r="M199" i="2"/>
  <c r="J199" i="2"/>
  <c r="I199" i="2"/>
  <c r="AB199" i="2" s="1"/>
  <c r="P198" i="2"/>
  <c r="M198" i="2"/>
  <c r="J198" i="2"/>
  <c r="I198" i="2"/>
  <c r="AB198" i="2" s="1"/>
  <c r="P197" i="2"/>
  <c r="M197" i="2"/>
  <c r="J197" i="2"/>
  <c r="I197" i="2"/>
  <c r="AB197" i="2" s="1"/>
  <c r="P196" i="2"/>
  <c r="M196" i="2"/>
  <c r="J196" i="2"/>
  <c r="I196" i="2"/>
  <c r="AB196" i="2" s="1"/>
  <c r="P195" i="2"/>
  <c r="M195" i="2"/>
  <c r="J195" i="2"/>
  <c r="I195" i="2"/>
  <c r="AB195" i="2" s="1"/>
  <c r="P194" i="2"/>
  <c r="M194" i="2"/>
  <c r="J194" i="2"/>
  <c r="I194" i="2"/>
  <c r="AB194" i="2" s="1"/>
  <c r="P193" i="2"/>
  <c r="M193" i="2"/>
  <c r="J193" i="2"/>
  <c r="I193" i="2"/>
  <c r="AB193" i="2" s="1"/>
  <c r="P192" i="2"/>
  <c r="M192" i="2"/>
  <c r="J192" i="2"/>
  <c r="I192" i="2"/>
  <c r="AB192" i="2" s="1"/>
  <c r="AR191" i="2"/>
  <c r="Q191" i="2"/>
  <c r="L191" i="2"/>
  <c r="L180" i="2" s="1"/>
  <c r="K191" i="2"/>
  <c r="G191" i="2"/>
  <c r="P190" i="2"/>
  <c r="M190" i="2"/>
  <c r="J190" i="2"/>
  <c r="I190" i="2"/>
  <c r="AY190" i="2" s="1"/>
  <c r="P189" i="2"/>
  <c r="M189" i="2"/>
  <c r="J189" i="2"/>
  <c r="I189" i="2"/>
  <c r="AR189" i="2" s="1"/>
  <c r="AT188" i="2"/>
  <c r="P188" i="2"/>
  <c r="M188" i="2"/>
  <c r="J188" i="2"/>
  <c r="I188" i="2"/>
  <c r="AY188" i="2" s="1"/>
  <c r="P187" i="2"/>
  <c r="M187" i="2"/>
  <c r="J187" i="2"/>
  <c r="I187" i="2"/>
  <c r="P186" i="2"/>
  <c r="M186" i="2"/>
  <c r="J186" i="2"/>
  <c r="I186" i="2"/>
  <c r="AY186" i="2" s="1"/>
  <c r="P185" i="2"/>
  <c r="M185" i="2"/>
  <c r="J185" i="2"/>
  <c r="I185" i="2"/>
  <c r="AZ185" i="2" s="1"/>
  <c r="P184" i="2"/>
  <c r="M184" i="2"/>
  <c r="J184" i="2"/>
  <c r="I184" i="2"/>
  <c r="AY184" i="2" s="1"/>
  <c r="P183" i="2"/>
  <c r="M183" i="2"/>
  <c r="J183" i="2"/>
  <c r="I183" i="2"/>
  <c r="P182" i="2"/>
  <c r="M182" i="2"/>
  <c r="J182" i="2"/>
  <c r="I182" i="2"/>
  <c r="AT182" i="2" s="1"/>
  <c r="P181" i="2"/>
  <c r="M181" i="2"/>
  <c r="M191" i="2" s="1"/>
  <c r="J181" i="2"/>
  <c r="I181" i="2"/>
  <c r="AR180" i="2"/>
  <c r="Q180" i="2"/>
  <c r="AC174" i="2"/>
  <c r="AB174" i="2"/>
  <c r="AA174" i="2"/>
  <c r="Z174" i="2"/>
  <c r="Y174" i="2"/>
  <c r="X174" i="2"/>
  <c r="W174" i="2"/>
  <c r="V174" i="2"/>
  <c r="U174" i="2"/>
  <c r="T174" i="2"/>
  <c r="S174" i="2"/>
  <c r="R174" i="2"/>
  <c r="Q174" i="2"/>
  <c r="L174" i="2"/>
  <c r="K174" i="2"/>
  <c r="G174" i="2"/>
  <c r="P173" i="2"/>
  <c r="M173" i="2"/>
  <c r="J173" i="2"/>
  <c r="I173" i="2"/>
  <c r="P172" i="2"/>
  <c r="M172" i="2"/>
  <c r="J172" i="2"/>
  <c r="I172" i="2"/>
  <c r="P171" i="2"/>
  <c r="M171" i="2"/>
  <c r="J171" i="2"/>
  <c r="I171" i="2"/>
  <c r="P170" i="2"/>
  <c r="M170" i="2"/>
  <c r="P169" i="2"/>
  <c r="M169" i="2"/>
  <c r="P168" i="2"/>
  <c r="M168" i="2"/>
  <c r="P167" i="2"/>
  <c r="M167" i="2"/>
  <c r="P166" i="2"/>
  <c r="M166" i="2"/>
  <c r="P165" i="2"/>
  <c r="M165" i="2"/>
  <c r="P164" i="2"/>
  <c r="M164" i="2"/>
  <c r="M174" i="2" s="1"/>
  <c r="AB163" i="2"/>
  <c r="AA163" i="2"/>
  <c r="Z163" i="2"/>
  <c r="Y163" i="2"/>
  <c r="X163" i="2"/>
  <c r="W163" i="2"/>
  <c r="V163" i="2"/>
  <c r="U163" i="2"/>
  <c r="T163" i="2"/>
  <c r="S163" i="2"/>
  <c r="R163" i="2"/>
  <c r="Q163" i="2"/>
  <c r="L163" i="2"/>
  <c r="K163" i="2"/>
  <c r="G163" i="2"/>
  <c r="P162" i="2"/>
  <c r="M162" i="2"/>
  <c r="J162" i="2"/>
  <c r="I162" i="2"/>
  <c r="AC162" i="2" s="1"/>
  <c r="P161" i="2"/>
  <c r="M161" i="2"/>
  <c r="J161" i="2"/>
  <c r="I161" i="2"/>
  <c r="AC161" i="2" s="1"/>
  <c r="P160" i="2"/>
  <c r="M160" i="2"/>
  <c r="J160" i="2"/>
  <c r="I160" i="2"/>
  <c r="AC160" i="2" s="1"/>
  <c r="P159" i="2"/>
  <c r="M159" i="2"/>
  <c r="J159" i="2"/>
  <c r="I159" i="2"/>
  <c r="AC159" i="2" s="1"/>
  <c r="P158" i="2"/>
  <c r="M158" i="2"/>
  <c r="J158" i="2"/>
  <c r="I158" i="2"/>
  <c r="AC158" i="2" s="1"/>
  <c r="AC157" i="2"/>
  <c r="P157" i="2"/>
  <c r="M157" i="2"/>
  <c r="AC156" i="2"/>
  <c r="P156" i="2"/>
  <c r="M156" i="2"/>
  <c r="AC155" i="2"/>
  <c r="P155" i="2"/>
  <c r="M155" i="2"/>
  <c r="AC154" i="2"/>
  <c r="P154" i="2"/>
  <c r="M154" i="2"/>
  <c r="AC153" i="2"/>
  <c r="P153" i="2"/>
  <c r="M153" i="2"/>
  <c r="AA152" i="2"/>
  <c r="Z152" i="2"/>
  <c r="Y152" i="2"/>
  <c r="X152" i="2"/>
  <c r="W152" i="2"/>
  <c r="V152" i="2"/>
  <c r="U152" i="2"/>
  <c r="T152" i="2"/>
  <c r="S152" i="2"/>
  <c r="R152" i="2"/>
  <c r="Q152" i="2"/>
  <c r="L152" i="2"/>
  <c r="K152" i="2"/>
  <c r="G152" i="2"/>
  <c r="P151" i="2"/>
  <c r="M151" i="2"/>
  <c r="J151" i="2"/>
  <c r="I151" i="2"/>
  <c r="AB151" i="2" s="1"/>
  <c r="P150" i="2"/>
  <c r="M150" i="2"/>
  <c r="J150" i="2"/>
  <c r="I150" i="2"/>
  <c r="AB150" i="2" s="1"/>
  <c r="P149" i="2"/>
  <c r="M149" i="2"/>
  <c r="J149" i="2"/>
  <c r="I149" i="2"/>
  <c r="AB149" i="2" s="1"/>
  <c r="AC148" i="2"/>
  <c r="AB148" i="2"/>
  <c r="P148" i="2"/>
  <c r="M148" i="2"/>
  <c r="AC147" i="2"/>
  <c r="AB147" i="2"/>
  <c r="P147" i="2"/>
  <c r="M147" i="2"/>
  <c r="AC146" i="2"/>
  <c r="AB146" i="2"/>
  <c r="P146" i="2"/>
  <c r="M146" i="2"/>
  <c r="AC145" i="2"/>
  <c r="AB145" i="2"/>
  <c r="P145" i="2"/>
  <c r="M145" i="2"/>
  <c r="AC144" i="2"/>
  <c r="AB144" i="2"/>
  <c r="P144" i="2"/>
  <c r="M144" i="2"/>
  <c r="AC143" i="2"/>
  <c r="AB143" i="2"/>
  <c r="P143" i="2"/>
  <c r="M143" i="2"/>
  <c r="AC142" i="2"/>
  <c r="AB142" i="2"/>
  <c r="P142" i="2"/>
  <c r="M142" i="2"/>
  <c r="M152" i="2" s="1"/>
  <c r="Z141" i="2"/>
  <c r="Y141" i="2"/>
  <c r="X141" i="2"/>
  <c r="W141" i="2"/>
  <c r="V141" i="2"/>
  <c r="U141" i="2"/>
  <c r="T141" i="2"/>
  <c r="S141" i="2"/>
  <c r="R141" i="2"/>
  <c r="Q141" i="2"/>
  <c r="L141" i="2"/>
  <c r="K141" i="2"/>
  <c r="G141" i="2"/>
  <c r="P140" i="2"/>
  <c r="M140" i="2"/>
  <c r="J140" i="2"/>
  <c r="I140" i="2"/>
  <c r="AC140" i="2" s="1"/>
  <c r="P139" i="2"/>
  <c r="M139" i="2"/>
  <c r="J139" i="2"/>
  <c r="I139" i="2"/>
  <c r="AC139" i="2" s="1"/>
  <c r="P138" i="2"/>
  <c r="M138" i="2"/>
  <c r="J138" i="2"/>
  <c r="I138" i="2"/>
  <c r="AC138" i="2" s="1"/>
  <c r="P137" i="2"/>
  <c r="M137" i="2"/>
  <c r="J137" i="2"/>
  <c r="I137" i="2"/>
  <c r="AC137" i="2" s="1"/>
  <c r="AC136" i="2"/>
  <c r="AB136" i="2"/>
  <c r="AA136" i="2"/>
  <c r="P136" i="2"/>
  <c r="M136" i="2"/>
  <c r="AC135" i="2"/>
  <c r="AB135" i="2"/>
  <c r="AA135" i="2"/>
  <c r="P135" i="2"/>
  <c r="M135" i="2"/>
  <c r="AC134" i="2"/>
  <c r="AB134" i="2"/>
  <c r="AA134" i="2"/>
  <c r="P134" i="2"/>
  <c r="M134" i="2"/>
  <c r="AC133" i="2"/>
  <c r="AB133" i="2"/>
  <c r="AA133" i="2"/>
  <c r="P133" i="2"/>
  <c r="M133" i="2"/>
  <c r="AC132" i="2"/>
  <c r="AB132" i="2"/>
  <c r="AA132" i="2"/>
  <c r="P132" i="2"/>
  <c r="M132" i="2"/>
  <c r="AC131" i="2"/>
  <c r="AB131" i="2"/>
  <c r="AA131" i="2"/>
  <c r="P131" i="2"/>
  <c r="M131" i="2"/>
  <c r="Y130" i="2"/>
  <c r="X130" i="2"/>
  <c r="W130" i="2"/>
  <c r="V130" i="2"/>
  <c r="U130" i="2"/>
  <c r="T130" i="2"/>
  <c r="S130" i="2"/>
  <c r="R130" i="2"/>
  <c r="Q130" i="2"/>
  <c r="L130" i="2"/>
  <c r="K130" i="2"/>
  <c r="G130" i="2"/>
  <c r="P129" i="2"/>
  <c r="M129" i="2"/>
  <c r="J129" i="2"/>
  <c r="I129" i="2"/>
  <c r="AB129" i="2" s="1"/>
  <c r="P128" i="2"/>
  <c r="M128" i="2"/>
  <c r="J128" i="2"/>
  <c r="I128" i="2"/>
  <c r="AB128" i="2" s="1"/>
  <c r="P127" i="2"/>
  <c r="M127" i="2"/>
  <c r="J127" i="2"/>
  <c r="I127" i="2"/>
  <c r="AB127" i="2" s="1"/>
  <c r="P126" i="2"/>
  <c r="M126" i="2"/>
  <c r="J126" i="2"/>
  <c r="I126" i="2"/>
  <c r="AB126" i="2" s="1"/>
  <c r="AC125" i="2"/>
  <c r="AB125" i="2"/>
  <c r="AA125" i="2"/>
  <c r="Z125" i="2"/>
  <c r="P125" i="2"/>
  <c r="M125" i="2"/>
  <c r="AC124" i="2"/>
  <c r="AB124" i="2"/>
  <c r="AA124" i="2"/>
  <c r="Z124" i="2"/>
  <c r="P124" i="2"/>
  <c r="M124" i="2"/>
  <c r="AC123" i="2"/>
  <c r="AB123" i="2"/>
  <c r="AA123" i="2"/>
  <c r="Z123" i="2"/>
  <c r="P123" i="2"/>
  <c r="M123" i="2"/>
  <c r="AC122" i="2"/>
  <c r="AB122" i="2"/>
  <c r="AA122" i="2"/>
  <c r="Z122" i="2"/>
  <c r="P122" i="2"/>
  <c r="M122" i="2"/>
  <c r="AC121" i="2"/>
  <c r="AB121" i="2"/>
  <c r="AA121" i="2"/>
  <c r="Z121" i="2"/>
  <c r="P121" i="2"/>
  <c r="M121" i="2"/>
  <c r="AC120" i="2"/>
  <c r="AB120" i="2"/>
  <c r="AA120" i="2"/>
  <c r="Z120" i="2"/>
  <c r="P120" i="2"/>
  <c r="M120" i="2"/>
  <c r="M130" i="2" s="1"/>
  <c r="X119" i="2"/>
  <c r="W119" i="2"/>
  <c r="V119" i="2"/>
  <c r="U119" i="2"/>
  <c r="T119" i="2"/>
  <c r="S119" i="2"/>
  <c r="R119" i="2"/>
  <c r="Q119" i="2"/>
  <c r="L119" i="2"/>
  <c r="K119" i="2"/>
  <c r="G119" i="2"/>
  <c r="P118" i="2"/>
  <c r="M118" i="2"/>
  <c r="J118" i="2"/>
  <c r="I118" i="2"/>
  <c r="P117" i="2"/>
  <c r="M117" i="2"/>
  <c r="J117" i="2"/>
  <c r="I117" i="2"/>
  <c r="AC117" i="2" s="1"/>
  <c r="P116" i="2"/>
  <c r="M116" i="2"/>
  <c r="J116" i="2"/>
  <c r="I116" i="2"/>
  <c r="P115" i="2"/>
  <c r="M115" i="2"/>
  <c r="J115" i="2"/>
  <c r="I115" i="2"/>
  <c r="AC115" i="2" s="1"/>
  <c r="P114" i="2"/>
  <c r="M114" i="2"/>
  <c r="J114" i="2"/>
  <c r="I114" i="2"/>
  <c r="P113" i="2"/>
  <c r="M113" i="2"/>
  <c r="J113" i="2"/>
  <c r="I113" i="2"/>
  <c r="AC113" i="2" s="1"/>
  <c r="AC112" i="2"/>
  <c r="AB112" i="2"/>
  <c r="AA112" i="2"/>
  <c r="Z112" i="2"/>
  <c r="Y112" i="2"/>
  <c r="P112" i="2"/>
  <c r="M112" i="2"/>
  <c r="AC111" i="2"/>
  <c r="AB111" i="2"/>
  <c r="AA111" i="2"/>
  <c r="Z111" i="2"/>
  <c r="Y111" i="2"/>
  <c r="P111" i="2"/>
  <c r="M111" i="2"/>
  <c r="AC110" i="2"/>
  <c r="AB110" i="2"/>
  <c r="AA110" i="2"/>
  <c r="Z110" i="2"/>
  <c r="Y110" i="2"/>
  <c r="P110" i="2"/>
  <c r="M110" i="2"/>
  <c r="AC109" i="2"/>
  <c r="AB109" i="2"/>
  <c r="AA109" i="2"/>
  <c r="Z109" i="2"/>
  <c r="Y109" i="2"/>
  <c r="P109" i="2"/>
  <c r="M109" i="2"/>
  <c r="W108" i="2"/>
  <c r="V108" i="2"/>
  <c r="U108" i="2"/>
  <c r="T108" i="2"/>
  <c r="S108" i="2"/>
  <c r="R108" i="2"/>
  <c r="Q108" i="2"/>
  <c r="L108" i="2"/>
  <c r="K108" i="2"/>
  <c r="G108" i="2"/>
  <c r="P107" i="2"/>
  <c r="M107" i="2"/>
  <c r="J107" i="2"/>
  <c r="I107" i="2"/>
  <c r="AB107" i="2" s="1"/>
  <c r="P106" i="2"/>
  <c r="M106" i="2"/>
  <c r="J106" i="2"/>
  <c r="I106" i="2"/>
  <c r="AC106" i="2" s="1"/>
  <c r="P105" i="2"/>
  <c r="M105" i="2"/>
  <c r="J105" i="2"/>
  <c r="I105" i="2"/>
  <c r="AB105" i="2" s="1"/>
  <c r="P104" i="2"/>
  <c r="M104" i="2"/>
  <c r="J104" i="2"/>
  <c r="I104" i="2"/>
  <c r="P103" i="2"/>
  <c r="M103" i="2"/>
  <c r="J103" i="2"/>
  <c r="I103" i="2"/>
  <c r="AB103" i="2" s="1"/>
  <c r="P102" i="2"/>
  <c r="M102" i="2"/>
  <c r="J102" i="2"/>
  <c r="I102" i="2"/>
  <c r="AC102" i="2" s="1"/>
  <c r="AC101" i="2"/>
  <c r="AB101" i="2"/>
  <c r="AA101" i="2"/>
  <c r="Z101" i="2"/>
  <c r="Y101" i="2"/>
  <c r="X101" i="2"/>
  <c r="P101" i="2"/>
  <c r="M101" i="2"/>
  <c r="AC100" i="2"/>
  <c r="AB100" i="2"/>
  <c r="AA100" i="2"/>
  <c r="Z100" i="2"/>
  <c r="Y100" i="2"/>
  <c r="X100" i="2"/>
  <c r="P100" i="2"/>
  <c r="M100" i="2"/>
  <c r="AC99" i="2"/>
  <c r="AB99" i="2"/>
  <c r="AA99" i="2"/>
  <c r="Z99" i="2"/>
  <c r="Y99" i="2"/>
  <c r="X99" i="2"/>
  <c r="P99" i="2"/>
  <c r="M99" i="2"/>
  <c r="AC98" i="2"/>
  <c r="AB98" i="2"/>
  <c r="AA98" i="2"/>
  <c r="Z98" i="2"/>
  <c r="Y98" i="2"/>
  <c r="X98" i="2"/>
  <c r="P98" i="2"/>
  <c r="M98" i="2"/>
  <c r="V97" i="2"/>
  <c r="U97" i="2"/>
  <c r="T97" i="2"/>
  <c r="S97" i="2"/>
  <c r="R97" i="2"/>
  <c r="Q97" i="2"/>
  <c r="L97" i="2"/>
  <c r="K97" i="2"/>
  <c r="G97" i="2"/>
  <c r="P96" i="2"/>
  <c r="M96" i="2"/>
  <c r="J96" i="2"/>
  <c r="I96" i="2"/>
  <c r="P95" i="2"/>
  <c r="M95" i="2"/>
  <c r="J95" i="2"/>
  <c r="I95" i="2"/>
  <c r="AC95" i="2" s="1"/>
  <c r="P94" i="2"/>
  <c r="M94" i="2"/>
  <c r="J94" i="2"/>
  <c r="I94" i="2"/>
  <c r="AC94" i="2" s="1"/>
  <c r="P93" i="2"/>
  <c r="M93" i="2"/>
  <c r="J93" i="2"/>
  <c r="I93" i="2"/>
  <c r="AC93" i="2" s="1"/>
  <c r="AC92" i="2"/>
  <c r="AB92" i="2"/>
  <c r="AA92" i="2"/>
  <c r="Z92" i="2"/>
  <c r="Y92" i="2"/>
  <c r="X92" i="2"/>
  <c r="W92" i="2"/>
  <c r="P92" i="2"/>
  <c r="M92" i="2"/>
  <c r="AC91" i="2"/>
  <c r="AB91" i="2"/>
  <c r="AA91" i="2"/>
  <c r="Z91" i="2"/>
  <c r="Y91" i="2"/>
  <c r="X91" i="2"/>
  <c r="W91" i="2"/>
  <c r="P91" i="2"/>
  <c r="M91" i="2"/>
  <c r="AC90" i="2"/>
  <c r="AB90" i="2"/>
  <c r="AA90" i="2"/>
  <c r="Z90" i="2"/>
  <c r="Y90" i="2"/>
  <c r="X90" i="2"/>
  <c r="W90" i="2"/>
  <c r="P90" i="2"/>
  <c r="M90" i="2"/>
  <c r="AC89" i="2"/>
  <c r="AB89" i="2"/>
  <c r="AA89" i="2"/>
  <c r="Z89" i="2"/>
  <c r="Y89" i="2"/>
  <c r="X89" i="2"/>
  <c r="W89" i="2"/>
  <c r="P89" i="2"/>
  <c r="M89" i="2"/>
  <c r="AC88" i="2"/>
  <c r="AB88" i="2"/>
  <c r="AA88" i="2"/>
  <c r="Z88" i="2"/>
  <c r="Y88" i="2"/>
  <c r="X88" i="2"/>
  <c r="W88" i="2"/>
  <c r="P88" i="2"/>
  <c r="M88" i="2"/>
  <c r="AC87" i="2"/>
  <c r="AB87" i="2"/>
  <c r="AA87" i="2"/>
  <c r="Z87" i="2"/>
  <c r="Y87" i="2"/>
  <c r="X87" i="2"/>
  <c r="W87" i="2"/>
  <c r="P87" i="2"/>
  <c r="M87" i="2"/>
  <c r="U86" i="2"/>
  <c r="T86" i="2"/>
  <c r="S86" i="2"/>
  <c r="R86" i="2"/>
  <c r="Q86" i="2"/>
  <c r="L86" i="2"/>
  <c r="K86" i="2"/>
  <c r="G86" i="2"/>
  <c r="P85" i="2"/>
  <c r="M85" i="2"/>
  <c r="J85" i="2"/>
  <c r="I85" i="2"/>
  <c r="AB85" i="2" s="1"/>
  <c r="P84" i="2"/>
  <c r="M84" i="2"/>
  <c r="J84" i="2"/>
  <c r="I84" i="2"/>
  <c r="AB84" i="2" s="1"/>
  <c r="P83" i="2"/>
  <c r="M83" i="2"/>
  <c r="J83" i="2"/>
  <c r="I83" i="2"/>
  <c r="AB83" i="2" s="1"/>
  <c r="P82" i="2"/>
  <c r="M82" i="2"/>
  <c r="J82" i="2"/>
  <c r="I82" i="2"/>
  <c r="AB82" i="2" s="1"/>
  <c r="P81" i="2"/>
  <c r="M81" i="2"/>
  <c r="J81" i="2"/>
  <c r="I81" i="2"/>
  <c r="AB81" i="2" s="1"/>
  <c r="P80" i="2"/>
  <c r="M80" i="2"/>
  <c r="J80" i="2"/>
  <c r="I80" i="2"/>
  <c r="AB80" i="2" s="1"/>
  <c r="P79" i="2"/>
  <c r="M79" i="2"/>
  <c r="J79" i="2"/>
  <c r="I79" i="2"/>
  <c r="AB79" i="2" s="1"/>
  <c r="AC78" i="2"/>
  <c r="AB78" i="2"/>
  <c r="AA78" i="2"/>
  <c r="Z78" i="2"/>
  <c r="Y78" i="2"/>
  <c r="X78" i="2"/>
  <c r="W78" i="2"/>
  <c r="V78" i="2"/>
  <c r="P78" i="2"/>
  <c r="M78" i="2"/>
  <c r="AC77" i="2"/>
  <c r="AB77" i="2"/>
  <c r="AA77" i="2"/>
  <c r="Z77" i="2"/>
  <c r="Y77" i="2"/>
  <c r="X77" i="2"/>
  <c r="W77" i="2"/>
  <c r="V77" i="2"/>
  <c r="P77" i="2"/>
  <c r="M77" i="2"/>
  <c r="AC76" i="2"/>
  <c r="AB76" i="2"/>
  <c r="AB86" i="2" s="1"/>
  <c r="AA76" i="2"/>
  <c r="Z76" i="2"/>
  <c r="Y76" i="2"/>
  <c r="X76" i="2"/>
  <c r="W76" i="2"/>
  <c r="V76" i="2"/>
  <c r="P76" i="2"/>
  <c r="M76" i="2"/>
  <c r="M86" i="2" s="1"/>
  <c r="T75" i="2"/>
  <c r="S75" i="2"/>
  <c r="R75" i="2"/>
  <c r="Q75" i="2"/>
  <c r="L75" i="2"/>
  <c r="K75" i="2"/>
  <c r="G75" i="2"/>
  <c r="P74" i="2"/>
  <c r="M74" i="2"/>
  <c r="J74" i="2"/>
  <c r="I74" i="2"/>
  <c r="V74" i="2" s="1"/>
  <c r="P73" i="2"/>
  <c r="M73" i="2"/>
  <c r="J73" i="2"/>
  <c r="I73" i="2"/>
  <c r="AC73" i="2" s="1"/>
  <c r="P72" i="2"/>
  <c r="M72" i="2"/>
  <c r="J72" i="2"/>
  <c r="I72" i="2"/>
  <c r="P71" i="2"/>
  <c r="M71" i="2"/>
  <c r="J71" i="2"/>
  <c r="I71" i="2"/>
  <c r="AC71" i="2" s="1"/>
  <c r="P70" i="2"/>
  <c r="M70" i="2"/>
  <c r="J70" i="2"/>
  <c r="I70" i="2"/>
  <c r="P69" i="2"/>
  <c r="M69" i="2"/>
  <c r="J69" i="2"/>
  <c r="I69" i="2"/>
  <c r="AC69" i="2" s="1"/>
  <c r="AC68" i="2"/>
  <c r="AB68" i="2"/>
  <c r="AA68" i="2"/>
  <c r="Z68" i="2"/>
  <c r="Y68" i="2"/>
  <c r="X68" i="2"/>
  <c r="W68" i="2"/>
  <c r="V68" i="2"/>
  <c r="U68" i="2"/>
  <c r="P68" i="2"/>
  <c r="M68" i="2"/>
  <c r="AC67" i="2"/>
  <c r="AB67" i="2"/>
  <c r="AA67" i="2"/>
  <c r="Z67" i="2"/>
  <c r="Y67" i="2"/>
  <c r="X67" i="2"/>
  <c r="W67" i="2"/>
  <c r="V67" i="2"/>
  <c r="U67" i="2"/>
  <c r="P67" i="2"/>
  <c r="M67" i="2"/>
  <c r="AC66" i="2"/>
  <c r="AB66" i="2"/>
  <c r="AA66" i="2"/>
  <c r="Z66" i="2"/>
  <c r="Y66" i="2"/>
  <c r="X66" i="2"/>
  <c r="W66" i="2"/>
  <c r="V66" i="2"/>
  <c r="U66" i="2"/>
  <c r="P66" i="2"/>
  <c r="M66" i="2"/>
  <c r="AC65" i="2"/>
  <c r="AB65" i="2"/>
  <c r="AA65" i="2"/>
  <c r="Z65" i="2"/>
  <c r="Y65" i="2"/>
  <c r="X65" i="2"/>
  <c r="W65" i="2"/>
  <c r="V65" i="2"/>
  <c r="U65" i="2"/>
  <c r="P65" i="2"/>
  <c r="M65" i="2"/>
  <c r="S64" i="2"/>
  <c r="R64" i="2"/>
  <c r="Q64" i="2"/>
  <c r="L64" i="2"/>
  <c r="K64" i="2"/>
  <c r="G64" i="2"/>
  <c r="P63" i="2"/>
  <c r="M63" i="2"/>
  <c r="J63" i="2"/>
  <c r="I63" i="2"/>
  <c r="AB63" i="2" s="1"/>
  <c r="P62" i="2"/>
  <c r="M62" i="2"/>
  <c r="J62" i="2"/>
  <c r="I62" i="2"/>
  <c r="Y62" i="2" s="1"/>
  <c r="P61" i="2"/>
  <c r="M61" i="2"/>
  <c r="J61" i="2"/>
  <c r="I61" i="2"/>
  <c r="P60" i="2"/>
  <c r="M60" i="2"/>
  <c r="J60" i="2"/>
  <c r="I60" i="2"/>
  <c r="P59" i="2"/>
  <c r="M59" i="2"/>
  <c r="J59" i="2"/>
  <c r="I59" i="2"/>
  <c r="P58" i="2"/>
  <c r="M58" i="2"/>
  <c r="J58" i="2"/>
  <c r="I58" i="2"/>
  <c r="Y58" i="2" s="1"/>
  <c r="P57" i="2"/>
  <c r="M57" i="2"/>
  <c r="J57" i="2"/>
  <c r="I57" i="2"/>
  <c r="AB57" i="2" s="1"/>
  <c r="AC56" i="2"/>
  <c r="AB56" i="2"/>
  <c r="AA56" i="2"/>
  <c r="Z56" i="2"/>
  <c r="Y56" i="2"/>
  <c r="X56" i="2"/>
  <c r="W56" i="2"/>
  <c r="V56" i="2"/>
  <c r="U56" i="2"/>
  <c r="T56" i="2"/>
  <c r="P56" i="2"/>
  <c r="M56" i="2"/>
  <c r="AC55" i="2"/>
  <c r="AB55" i="2"/>
  <c r="AA55" i="2"/>
  <c r="Z55" i="2"/>
  <c r="Y55" i="2"/>
  <c r="X55" i="2"/>
  <c r="W55" i="2"/>
  <c r="V55" i="2"/>
  <c r="U55" i="2"/>
  <c r="T55" i="2"/>
  <c r="P55" i="2"/>
  <c r="M55" i="2"/>
  <c r="AC54" i="2"/>
  <c r="AB54" i="2"/>
  <c r="AA54" i="2"/>
  <c r="Z54" i="2"/>
  <c r="Y54" i="2"/>
  <c r="X54" i="2"/>
  <c r="W54" i="2"/>
  <c r="V54" i="2"/>
  <c r="U54" i="2"/>
  <c r="T54" i="2"/>
  <c r="P54" i="2"/>
  <c r="M54" i="2"/>
  <c r="R53" i="2"/>
  <c r="Q53" i="2"/>
  <c r="L53" i="2"/>
  <c r="K53" i="2"/>
  <c r="G53" i="2"/>
  <c r="P52" i="2"/>
  <c r="M52" i="2"/>
  <c r="J52" i="2"/>
  <c r="I52" i="2"/>
  <c r="AC52" i="2" s="1"/>
  <c r="P51" i="2"/>
  <c r="M51" i="2"/>
  <c r="M53" i="2" s="1"/>
  <c r="J51" i="2"/>
  <c r="I51" i="2"/>
  <c r="AC51" i="2" s="1"/>
  <c r="AC53" i="2" s="1"/>
  <c r="Q50" i="2"/>
  <c r="L50" i="2"/>
  <c r="K50" i="2"/>
  <c r="G50" i="2"/>
  <c r="P49" i="2"/>
  <c r="M49" i="2"/>
  <c r="J49" i="2"/>
  <c r="I49" i="2"/>
  <c r="AB49" i="2" s="1"/>
  <c r="P48" i="2"/>
  <c r="M48" i="2"/>
  <c r="J48" i="2"/>
  <c r="I48" i="2"/>
  <c r="AC48" i="2" s="1"/>
  <c r="P47" i="2"/>
  <c r="M47" i="2"/>
  <c r="J47" i="2"/>
  <c r="I47" i="2"/>
  <c r="AB47" i="2" s="1"/>
  <c r="P46" i="2"/>
  <c r="M46" i="2"/>
  <c r="J46" i="2"/>
  <c r="I46" i="2"/>
  <c r="P45" i="2"/>
  <c r="M45" i="2"/>
  <c r="J45" i="2"/>
  <c r="I45" i="2"/>
  <c r="AB45" i="2" s="1"/>
  <c r="P44" i="2"/>
  <c r="M44" i="2"/>
  <c r="J44" i="2"/>
  <c r="I44" i="2"/>
  <c r="AC44" i="2" s="1"/>
  <c r="AC43" i="2"/>
  <c r="AB43" i="2"/>
  <c r="AA43" i="2"/>
  <c r="Z43" i="2"/>
  <c r="Y43" i="2"/>
  <c r="X43" i="2"/>
  <c r="W43" i="2"/>
  <c r="V43" i="2"/>
  <c r="U43" i="2"/>
  <c r="T43" i="2"/>
  <c r="S43" i="2"/>
  <c r="R43" i="2"/>
  <c r="P43" i="2"/>
  <c r="M43" i="2"/>
  <c r="AC42" i="2"/>
  <c r="AB42" i="2"/>
  <c r="AA42" i="2"/>
  <c r="Z42" i="2"/>
  <c r="Y42" i="2"/>
  <c r="X42" i="2"/>
  <c r="W42" i="2"/>
  <c r="V42" i="2"/>
  <c r="U42" i="2"/>
  <c r="T42" i="2"/>
  <c r="S42" i="2"/>
  <c r="R42" i="2"/>
  <c r="P42" i="2"/>
  <c r="M42" i="2"/>
  <c r="AC41" i="2"/>
  <c r="AB41" i="2"/>
  <c r="AA41" i="2"/>
  <c r="Z41" i="2"/>
  <c r="Y41" i="2"/>
  <c r="X41" i="2"/>
  <c r="W41" i="2"/>
  <c r="V41" i="2"/>
  <c r="U41" i="2"/>
  <c r="T41" i="2"/>
  <c r="S41" i="2"/>
  <c r="R41" i="2"/>
  <c r="P41" i="2"/>
  <c r="M41" i="2"/>
  <c r="AC40" i="2"/>
  <c r="AB40" i="2"/>
  <c r="AA40" i="2"/>
  <c r="Z40" i="2"/>
  <c r="Y40" i="2"/>
  <c r="X40" i="2"/>
  <c r="W40" i="2"/>
  <c r="V40" i="2"/>
  <c r="U40" i="2"/>
  <c r="T40" i="2"/>
  <c r="S40" i="2"/>
  <c r="R40" i="2"/>
  <c r="P40" i="2"/>
  <c r="M40" i="2"/>
  <c r="M50" i="2" s="1"/>
  <c r="AR39" i="2"/>
  <c r="Q39" i="2"/>
  <c r="L39" i="2"/>
  <c r="K39" i="2"/>
  <c r="G39" i="2"/>
  <c r="P38" i="2"/>
  <c r="M38" i="2"/>
  <c r="J38" i="2"/>
  <c r="I38" i="2"/>
  <c r="AB38" i="2" s="1"/>
  <c r="P37" i="2"/>
  <c r="M37" i="2"/>
  <c r="J37" i="2"/>
  <c r="I37" i="2"/>
  <c r="AV37" i="2" s="1"/>
  <c r="P36" i="2"/>
  <c r="M36" i="2"/>
  <c r="J36" i="2"/>
  <c r="I36" i="2"/>
  <c r="AY36" i="2" s="1"/>
  <c r="P35" i="2"/>
  <c r="M35" i="2"/>
  <c r="J35" i="2"/>
  <c r="I35" i="2"/>
  <c r="AY35" i="2" s="1"/>
  <c r="P34" i="2"/>
  <c r="M34" i="2"/>
  <c r="J34" i="2"/>
  <c r="I34" i="2"/>
  <c r="AY34" i="2" s="1"/>
  <c r="P33" i="2"/>
  <c r="M33" i="2"/>
  <c r="J33" i="2"/>
  <c r="I33" i="2"/>
  <c r="AY33" i="2" s="1"/>
  <c r="P32" i="2"/>
  <c r="M32" i="2"/>
  <c r="J32" i="2"/>
  <c r="I32" i="2"/>
  <c r="AY32" i="2" s="1"/>
  <c r="AZ31" i="2"/>
  <c r="AY31" i="2"/>
  <c r="AX31" i="2"/>
  <c r="AW31" i="2"/>
  <c r="AV31" i="2"/>
  <c r="AU31" i="2"/>
  <c r="AT31" i="2"/>
  <c r="AS31" i="2"/>
  <c r="AQ31" i="2"/>
  <c r="AC31" i="2"/>
  <c r="AB31" i="2"/>
  <c r="AA31" i="2"/>
  <c r="Z31" i="2"/>
  <c r="Y31" i="2"/>
  <c r="X31" i="2"/>
  <c r="W31" i="2"/>
  <c r="V31" i="2"/>
  <c r="U31" i="2"/>
  <c r="T31" i="2"/>
  <c r="S31" i="2"/>
  <c r="R31" i="2"/>
  <c r="P31" i="2"/>
  <c r="M31" i="2"/>
  <c r="AZ30" i="2"/>
  <c r="AY30" i="2"/>
  <c r="AX30" i="2"/>
  <c r="AW30" i="2"/>
  <c r="AV30" i="2"/>
  <c r="AU30" i="2"/>
  <c r="AT30" i="2"/>
  <c r="AS30" i="2"/>
  <c r="AQ30" i="2"/>
  <c r="AC30" i="2"/>
  <c r="AB30" i="2"/>
  <c r="AA30" i="2"/>
  <c r="Z30" i="2"/>
  <c r="Y30" i="2"/>
  <c r="X30" i="2"/>
  <c r="W30" i="2"/>
  <c r="V30" i="2"/>
  <c r="U30" i="2"/>
  <c r="T30" i="2"/>
  <c r="S30" i="2"/>
  <c r="R30" i="2"/>
  <c r="P30" i="2"/>
  <c r="M30" i="2"/>
  <c r="AZ29" i="2"/>
  <c r="AY29" i="2"/>
  <c r="AX29" i="2"/>
  <c r="AW29" i="2"/>
  <c r="AV29" i="2"/>
  <c r="AU29" i="2"/>
  <c r="AT29" i="2"/>
  <c r="AS29" i="2"/>
  <c r="AQ29" i="2"/>
  <c r="AC29" i="2"/>
  <c r="AB29" i="2"/>
  <c r="AA29" i="2"/>
  <c r="Z29" i="2"/>
  <c r="Y29" i="2"/>
  <c r="X29" i="2"/>
  <c r="W29" i="2"/>
  <c r="V29" i="2"/>
  <c r="U29" i="2"/>
  <c r="T29" i="2"/>
  <c r="S29" i="2"/>
  <c r="R29" i="2"/>
  <c r="P29" i="2"/>
  <c r="M29" i="2"/>
  <c r="AR28" i="2"/>
  <c r="Q28" i="2"/>
  <c r="AD27" i="2"/>
  <c r="AB283" i="2" l="1"/>
  <c r="AB286" i="2"/>
  <c r="AC260" i="2"/>
  <c r="AC263" i="2"/>
  <c r="AC266" i="2"/>
  <c r="AC269" i="2"/>
  <c r="AC272" i="2"/>
  <c r="AB296" i="2"/>
  <c r="AC298" i="2"/>
  <c r="AA307" i="2"/>
  <c r="AB284" i="2"/>
  <c r="AB287" i="2"/>
  <c r="AC304" i="2"/>
  <c r="AC261" i="2"/>
  <c r="AC264" i="2"/>
  <c r="AC267" i="2"/>
  <c r="AC270" i="2"/>
  <c r="AC273" i="2"/>
  <c r="AB405" i="2"/>
  <c r="AB297" i="2"/>
  <c r="U209" i="2"/>
  <c r="AC215" i="2"/>
  <c r="AB218" i="2"/>
  <c r="AB319" i="2"/>
  <c r="AB350" i="2" s="1"/>
  <c r="AB322" i="2"/>
  <c r="AB325" i="2"/>
  <c r="AB328" i="2"/>
  <c r="AB331" i="2"/>
  <c r="AB334" i="2"/>
  <c r="AB337" i="2"/>
  <c r="AB340" i="2"/>
  <c r="AC300" i="2"/>
  <c r="AA303" i="2"/>
  <c r="AC306" i="2"/>
  <c r="AC312" i="2"/>
  <c r="AC438" i="2"/>
  <c r="AR30" i="2"/>
  <c r="AP30" i="2" s="1"/>
  <c r="Q30" i="2" s="1"/>
  <c r="AR32" i="2"/>
  <c r="X33" i="2"/>
  <c r="AZ33" i="2"/>
  <c r="AR34" i="2"/>
  <c r="X35" i="2"/>
  <c r="AZ35" i="2"/>
  <c r="AT36" i="2"/>
  <c r="Y47" i="2"/>
  <c r="Y50" i="2" s="1"/>
  <c r="Y49" i="2"/>
  <c r="AA57" i="2"/>
  <c r="AR185" i="2"/>
  <c r="AT190" i="2"/>
  <c r="Y192" i="2"/>
  <c r="Y196" i="2"/>
  <c r="Y200" i="2"/>
  <c r="K180" i="2"/>
  <c r="AB204" i="2"/>
  <c r="Z208" i="2"/>
  <c r="AB259" i="2"/>
  <c r="AB261" i="2"/>
  <c r="AB263" i="2"/>
  <c r="AB265" i="2"/>
  <c r="AB267" i="2"/>
  <c r="AB269" i="2"/>
  <c r="AB271" i="2"/>
  <c r="AB273" i="2"/>
  <c r="Z275" i="2"/>
  <c r="Z300" i="2"/>
  <c r="Z304" i="2"/>
  <c r="Z308" i="2"/>
  <c r="Z312" i="2"/>
  <c r="AC342" i="2"/>
  <c r="AC344" i="2"/>
  <c r="AC346" i="2"/>
  <c r="AC348" i="2"/>
  <c r="AB352" i="2"/>
  <c r="AB356" i="2"/>
  <c r="AB360" i="2"/>
  <c r="R384" i="2"/>
  <c r="V384" i="2"/>
  <c r="Z384" i="2"/>
  <c r="R386" i="2"/>
  <c r="S402" i="2"/>
  <c r="W402" i="2"/>
  <c r="AA402" i="2"/>
  <c r="S403" i="2"/>
  <c r="W403" i="2"/>
  <c r="AA403" i="2"/>
  <c r="S404" i="2"/>
  <c r="W404" i="2"/>
  <c r="AA404" i="2"/>
  <c r="U406" i="2"/>
  <c r="AC406" i="2"/>
  <c r="T409" i="2"/>
  <c r="X409" i="2"/>
  <c r="AB409" i="2"/>
  <c r="T413" i="2"/>
  <c r="X413" i="2"/>
  <c r="AB413" i="2"/>
  <c r="X32" i="2"/>
  <c r="AZ32" i="2"/>
  <c r="AR33" i="2"/>
  <c r="X34" i="2"/>
  <c r="AZ34" i="2"/>
  <c r="AR35" i="2"/>
  <c r="X36" i="2"/>
  <c r="Y45" i="2"/>
  <c r="AA63" i="2"/>
  <c r="X188" i="2"/>
  <c r="X190" i="2"/>
  <c r="Y194" i="2"/>
  <c r="Y198" i="2"/>
  <c r="Z204" i="2"/>
  <c r="AB206" i="2"/>
  <c r="X208" i="2"/>
  <c r="AB208" i="2"/>
  <c r="AB275" i="2"/>
  <c r="Z277" i="2"/>
  <c r="AC293" i="2"/>
  <c r="AC294" i="2" s="1"/>
  <c r="AC295" i="2"/>
  <c r="AC297" i="2" s="1"/>
  <c r="AC296" i="2"/>
  <c r="AB300" i="2"/>
  <c r="AC302" i="2"/>
  <c r="Z302" i="2"/>
  <c r="AB304" i="2"/>
  <c r="Z306" i="2"/>
  <c r="AB308" i="2"/>
  <c r="AC310" i="2"/>
  <c r="Z310" i="2"/>
  <c r="AB312" i="2"/>
  <c r="AC314" i="2"/>
  <c r="Z314" i="2"/>
  <c r="AC316" i="2"/>
  <c r="AC350" i="2" s="1"/>
  <c r="AC317" i="2"/>
  <c r="AC318" i="2"/>
  <c r="AC319" i="2"/>
  <c r="AC320" i="2"/>
  <c r="AC321" i="2"/>
  <c r="AC322" i="2"/>
  <c r="AC323" i="2"/>
  <c r="AC324" i="2"/>
  <c r="AC325" i="2"/>
  <c r="AC326" i="2"/>
  <c r="AC327" i="2"/>
  <c r="AC328" i="2"/>
  <c r="AC329" i="2"/>
  <c r="AC330" i="2"/>
  <c r="AC331" i="2"/>
  <c r="AC332" i="2"/>
  <c r="AC333" i="2"/>
  <c r="AC334" i="2"/>
  <c r="AC335" i="2"/>
  <c r="AC336" i="2"/>
  <c r="AC337" i="2"/>
  <c r="AC338" i="2"/>
  <c r="AC339" i="2"/>
  <c r="AC340" i="2"/>
  <c r="AC341" i="2"/>
  <c r="AC343" i="2"/>
  <c r="AC345" i="2"/>
  <c r="AC347" i="2"/>
  <c r="AC349" i="2"/>
  <c r="AB354" i="2"/>
  <c r="AB358" i="2"/>
  <c r="AD377" i="2"/>
  <c r="T384" i="2"/>
  <c r="X384" i="2"/>
  <c r="R385" i="2"/>
  <c r="V385" i="2"/>
  <c r="U402" i="2"/>
  <c r="Y402" i="2"/>
  <c r="AC402" i="2"/>
  <c r="U403" i="2"/>
  <c r="Y403" i="2"/>
  <c r="AC403" i="2"/>
  <c r="U404" i="2"/>
  <c r="Y404" i="2"/>
  <c r="AC404" i="2"/>
  <c r="T407" i="2"/>
  <c r="X407" i="2"/>
  <c r="AB407" i="2"/>
  <c r="V409" i="2"/>
  <c r="Z409" i="2"/>
  <c r="T411" i="2"/>
  <c r="X411" i="2"/>
  <c r="AB411" i="2"/>
  <c r="V413" i="2"/>
  <c r="Z413" i="2"/>
  <c r="AC415" i="2"/>
  <c r="AB415" i="2"/>
  <c r="X415" i="2"/>
  <c r="T415" i="2"/>
  <c r="Z415" i="2"/>
  <c r="U418" i="2"/>
  <c r="Y418" i="2"/>
  <c r="Y427" i="2" s="1"/>
  <c r="AC418" i="2"/>
  <c r="U420" i="2"/>
  <c r="Y420" i="2"/>
  <c r="AC420" i="2"/>
  <c r="U422" i="2"/>
  <c r="Y422" i="2"/>
  <c r="AC422" i="2"/>
  <c r="U424" i="2"/>
  <c r="Y424" i="2"/>
  <c r="AC424" i="2"/>
  <c r="U426" i="2"/>
  <c r="Y426" i="2"/>
  <c r="AC426" i="2"/>
  <c r="W439" i="2"/>
  <c r="AA439" i="2"/>
  <c r="W440" i="2"/>
  <c r="AA440" i="2"/>
  <c r="W441" i="2"/>
  <c r="AA441" i="2"/>
  <c r="W442" i="2"/>
  <c r="AA442" i="2"/>
  <c r="W443" i="2"/>
  <c r="AA443" i="2"/>
  <c r="W444" i="2"/>
  <c r="AA444" i="2"/>
  <c r="W445" i="2"/>
  <c r="AA445" i="2"/>
  <c r="W446" i="2"/>
  <c r="AA446" i="2"/>
  <c r="W447" i="2"/>
  <c r="AA447" i="2"/>
  <c r="W448" i="2"/>
  <c r="Y450" i="2"/>
  <c r="X451" i="2"/>
  <c r="AB451" i="2"/>
  <c r="X455" i="2"/>
  <c r="AB455" i="2"/>
  <c r="X459" i="2"/>
  <c r="AB459" i="2"/>
  <c r="Y461" i="2"/>
  <c r="Y462" i="2"/>
  <c r="AA483" i="2"/>
  <c r="AA484" i="2"/>
  <c r="AA485" i="2"/>
  <c r="AA486" i="2"/>
  <c r="AA487" i="2"/>
  <c r="AA488" i="2"/>
  <c r="AA489" i="2"/>
  <c r="AA490" i="2"/>
  <c r="AA491" i="2"/>
  <c r="AA492" i="2"/>
  <c r="AB495" i="2"/>
  <c r="AB499" i="2"/>
  <c r="AC506" i="2"/>
  <c r="AC508" i="2"/>
  <c r="AC510" i="2"/>
  <c r="AC515" i="2" s="1"/>
  <c r="AC512" i="2"/>
  <c r="AF512" i="2" s="1"/>
  <c r="AG512" i="2" s="1"/>
  <c r="AH512" i="2" s="1"/>
  <c r="AC514" i="2"/>
  <c r="M427" i="2"/>
  <c r="U417" i="2"/>
  <c r="U427" i="2" s="1"/>
  <c r="Y417" i="2"/>
  <c r="AC417" i="2"/>
  <c r="W418" i="2"/>
  <c r="AA418" i="2"/>
  <c r="U419" i="2"/>
  <c r="Y419" i="2"/>
  <c r="AC419" i="2"/>
  <c r="W420" i="2"/>
  <c r="AA420" i="2"/>
  <c r="U421" i="2"/>
  <c r="Y421" i="2"/>
  <c r="AC421" i="2"/>
  <c r="W422" i="2"/>
  <c r="AA422" i="2"/>
  <c r="U423" i="2"/>
  <c r="Y423" i="2"/>
  <c r="AC423" i="2"/>
  <c r="W424" i="2"/>
  <c r="AA424" i="2"/>
  <c r="U425" i="2"/>
  <c r="Y425" i="2"/>
  <c r="AC425" i="2"/>
  <c r="W426" i="2"/>
  <c r="AA426" i="2"/>
  <c r="V429" i="2"/>
  <c r="Z429" i="2"/>
  <c r="V431" i="2"/>
  <c r="Z431" i="2"/>
  <c r="V433" i="2"/>
  <c r="Z433" i="2"/>
  <c r="V435" i="2"/>
  <c r="Z435" i="2"/>
  <c r="V437" i="2"/>
  <c r="Z437" i="2"/>
  <c r="Y439" i="2"/>
  <c r="AC439" i="2"/>
  <c r="Y440" i="2"/>
  <c r="AC440" i="2"/>
  <c r="Y441" i="2"/>
  <c r="AC441" i="2"/>
  <c r="Y442" i="2"/>
  <c r="AC442" i="2"/>
  <c r="Y443" i="2"/>
  <c r="AC443" i="2"/>
  <c r="AC449" i="2" s="1"/>
  <c r="Y444" i="2"/>
  <c r="AC444" i="2"/>
  <c r="Y445" i="2"/>
  <c r="AC445" i="2"/>
  <c r="Y446" i="2"/>
  <c r="AC446" i="2"/>
  <c r="Y447" i="2"/>
  <c r="AC447" i="2"/>
  <c r="Y448" i="2"/>
  <c r="Z451" i="2"/>
  <c r="X453" i="2"/>
  <c r="AB453" i="2"/>
  <c r="Z455" i="2"/>
  <c r="X457" i="2"/>
  <c r="AB457" i="2"/>
  <c r="Z459" i="2"/>
  <c r="AA461" i="2"/>
  <c r="Z479" i="2"/>
  <c r="Z481" i="2"/>
  <c r="AC483" i="2"/>
  <c r="AC484" i="2"/>
  <c r="AC485" i="2"/>
  <c r="AC486" i="2"/>
  <c r="AC487" i="2"/>
  <c r="AC488" i="2"/>
  <c r="AC489" i="2"/>
  <c r="AC490" i="2"/>
  <c r="AC491" i="2"/>
  <c r="AC492" i="2"/>
  <c r="AB497" i="2"/>
  <c r="AB502" i="2"/>
  <c r="AC505" i="2"/>
  <c r="AC507" i="2"/>
  <c r="AC509" i="2"/>
  <c r="AC511" i="2"/>
  <c r="AC513" i="2"/>
  <c r="AB46" i="2"/>
  <c r="Y46" i="2"/>
  <c r="U46" i="2"/>
  <c r="L28" i="2"/>
  <c r="AB59" i="2"/>
  <c r="AA59" i="2"/>
  <c r="W59" i="2"/>
  <c r="AY38" i="2"/>
  <c r="AT38" i="2"/>
  <c r="X38" i="2"/>
  <c r="T38" i="2"/>
  <c r="AX38" i="2"/>
  <c r="AB44" i="2"/>
  <c r="Y44" i="2"/>
  <c r="U44" i="2"/>
  <c r="AC46" i="2"/>
  <c r="AB48" i="2"/>
  <c r="Y48" i="2"/>
  <c r="U48" i="2"/>
  <c r="AB61" i="2"/>
  <c r="AA61" i="2"/>
  <c r="W61" i="2"/>
  <c r="Y79" i="2"/>
  <c r="Y80" i="2"/>
  <c r="Y86" i="2" s="1"/>
  <c r="Y81" i="2"/>
  <c r="Y82" i="2"/>
  <c r="Y83" i="2"/>
  <c r="Y84" i="2"/>
  <c r="Y85" i="2"/>
  <c r="Z94" i="2"/>
  <c r="AA105" i="2"/>
  <c r="AA107" i="2"/>
  <c r="AC126" i="2"/>
  <c r="AC128" i="2"/>
  <c r="T182" i="2"/>
  <c r="AB182" i="2"/>
  <c r="T184" i="2"/>
  <c r="AB184" i="2"/>
  <c r="AX184" i="2"/>
  <c r="T186" i="2"/>
  <c r="AB186" i="2"/>
  <c r="AX186" i="2"/>
  <c r="V189" i="2"/>
  <c r="AZ189" i="2"/>
  <c r="U193" i="2"/>
  <c r="AC193" i="2"/>
  <c r="U195" i="2"/>
  <c r="AC195" i="2"/>
  <c r="U197" i="2"/>
  <c r="AC197" i="2"/>
  <c r="U199" i="2"/>
  <c r="AC199" i="2"/>
  <c r="U201" i="2"/>
  <c r="AC201" i="2"/>
  <c r="AR29" i="2"/>
  <c r="AP29" i="2" s="1"/>
  <c r="Q29" i="2" s="1"/>
  <c r="AF29" i="2" s="1"/>
  <c r="AR31" i="2"/>
  <c r="T32" i="2"/>
  <c r="AB32" i="2"/>
  <c r="AV32" i="2"/>
  <c r="T33" i="2"/>
  <c r="AB33" i="2"/>
  <c r="AB39" i="2" s="1"/>
  <c r="AV33" i="2"/>
  <c r="T34" i="2"/>
  <c r="AB34" i="2"/>
  <c r="AV34" i="2"/>
  <c r="T35" i="2"/>
  <c r="AB35" i="2"/>
  <c r="AV35" i="2"/>
  <c r="T36" i="2"/>
  <c r="AB36" i="2"/>
  <c r="AX36" i="2"/>
  <c r="U45" i="2"/>
  <c r="U50" i="2" s="1"/>
  <c r="AC45" i="2"/>
  <c r="U47" i="2"/>
  <c r="AC47" i="2"/>
  <c r="U49" i="2"/>
  <c r="AC49" i="2"/>
  <c r="W57" i="2"/>
  <c r="W63" i="2"/>
  <c r="M75" i="2"/>
  <c r="AC79" i="2"/>
  <c r="AC80" i="2"/>
  <c r="AC81" i="2"/>
  <c r="AC82" i="2"/>
  <c r="AC83" i="2"/>
  <c r="AC84" i="2"/>
  <c r="AC85" i="2"/>
  <c r="AA103" i="2"/>
  <c r="M119" i="2"/>
  <c r="AC127" i="2"/>
  <c r="AC130" i="2" s="1"/>
  <c r="AC129" i="2"/>
  <c r="M141" i="2"/>
  <c r="X182" i="2"/>
  <c r="X184" i="2"/>
  <c r="AT184" i="2"/>
  <c r="V185" i="2"/>
  <c r="X186" i="2"/>
  <c r="AT186" i="2"/>
  <c r="T188" i="2"/>
  <c r="AB188" i="2"/>
  <c r="AX188" i="2"/>
  <c r="T190" i="2"/>
  <c r="AB190" i="2"/>
  <c r="AX190" i="2"/>
  <c r="AB202" i="2"/>
  <c r="M202" i="2"/>
  <c r="U192" i="2"/>
  <c r="U202" i="2" s="1"/>
  <c r="AC192" i="2"/>
  <c r="AC202" i="2" s="1"/>
  <c r="Y193" i="2"/>
  <c r="U194" i="2"/>
  <c r="AC194" i="2"/>
  <c r="Y195" i="2"/>
  <c r="U196" i="2"/>
  <c r="AC196" i="2"/>
  <c r="Y197" i="2"/>
  <c r="U198" i="2"/>
  <c r="AC198" i="2"/>
  <c r="Y199" i="2"/>
  <c r="U200" i="2"/>
  <c r="AC200" i="2"/>
  <c r="Y201" i="2"/>
  <c r="R37" i="2"/>
  <c r="AB60" i="2"/>
  <c r="AB64" i="2" s="1"/>
  <c r="AA60" i="2"/>
  <c r="W60" i="2"/>
  <c r="U60" i="2"/>
  <c r="AC60" i="2"/>
  <c r="AC96" i="2"/>
  <c r="Z96" i="2"/>
  <c r="X96" i="2"/>
  <c r="AB104" i="2"/>
  <c r="AA104" i="2"/>
  <c r="AA108" i="2" s="1"/>
  <c r="Y104" i="2"/>
  <c r="AC114" i="2"/>
  <c r="AB114" i="2"/>
  <c r="Z114" i="2"/>
  <c r="AC118" i="2"/>
  <c r="AB118" i="2"/>
  <c r="Z118" i="2"/>
  <c r="AY181" i="2"/>
  <c r="AX181" i="2"/>
  <c r="AT181" i="2"/>
  <c r="AB181" i="2"/>
  <c r="X181" i="2"/>
  <c r="T181" i="2"/>
  <c r="R181" i="2"/>
  <c r="Z181" i="2"/>
  <c r="AV181" i="2"/>
  <c r="AY183" i="2"/>
  <c r="AX183" i="2"/>
  <c r="AT183" i="2"/>
  <c r="AB183" i="2"/>
  <c r="X183" i="2"/>
  <c r="T183" i="2"/>
  <c r="AZ183" i="2"/>
  <c r="AR183" i="2"/>
  <c r="V183" i="2"/>
  <c r="R183" i="2"/>
  <c r="AV183" i="2"/>
  <c r="AY187" i="2"/>
  <c r="AX187" i="2"/>
  <c r="AT187" i="2"/>
  <c r="AB187" i="2"/>
  <c r="X187" i="2"/>
  <c r="T187" i="2"/>
  <c r="AZ187" i="2"/>
  <c r="AR187" i="2"/>
  <c r="V187" i="2"/>
  <c r="AV187" i="2"/>
  <c r="Z187" i="2"/>
  <c r="R187" i="2"/>
  <c r="AD35" i="2"/>
  <c r="AD34" i="2"/>
  <c r="AD33" i="2"/>
  <c r="AD32" i="2"/>
  <c r="AD31" i="2"/>
  <c r="AD30" i="2"/>
  <c r="AF30" i="2" s="1"/>
  <c r="AG30" i="2" s="1"/>
  <c r="AH30" i="2" s="1"/>
  <c r="AD29" i="2"/>
  <c r="AY37" i="2"/>
  <c r="AX37" i="2"/>
  <c r="AT37" i="2"/>
  <c r="AB37" i="2"/>
  <c r="X37" i="2"/>
  <c r="X39" i="2" s="1"/>
  <c r="T37" i="2"/>
  <c r="Z37" i="2"/>
  <c r="AC70" i="2"/>
  <c r="AB70" i="2"/>
  <c r="X70" i="2"/>
  <c r="V70" i="2"/>
  <c r="AC72" i="2"/>
  <c r="AB72" i="2"/>
  <c r="X72" i="2"/>
  <c r="V72" i="2"/>
  <c r="AC74" i="2"/>
  <c r="AB74" i="2"/>
  <c r="X74" i="2"/>
  <c r="AP31" i="2"/>
  <c r="Q31" i="2" s="1"/>
  <c r="AF31" i="2" s="1"/>
  <c r="AG31" i="2" s="1"/>
  <c r="AH31" i="2" s="1"/>
  <c r="V37" i="2"/>
  <c r="AR37" i="2"/>
  <c r="AZ37" i="2"/>
  <c r="AC50" i="2"/>
  <c r="K28" i="2"/>
  <c r="AB58" i="2"/>
  <c r="AA58" i="2"/>
  <c r="W58" i="2"/>
  <c r="U58" i="2"/>
  <c r="AC58" i="2"/>
  <c r="Y60" i="2"/>
  <c r="AB62" i="2"/>
  <c r="AA62" i="2"/>
  <c r="W62" i="2"/>
  <c r="U62" i="2"/>
  <c r="AC62" i="2"/>
  <c r="Z70" i="2"/>
  <c r="Z72" i="2"/>
  <c r="Z74" i="2"/>
  <c r="AB96" i="2"/>
  <c r="M108" i="2"/>
  <c r="AB102" i="2"/>
  <c r="AA102" i="2"/>
  <c r="Y102" i="2"/>
  <c r="AC104" i="2"/>
  <c r="AB106" i="2"/>
  <c r="AA106" i="2"/>
  <c r="Y106" i="2"/>
  <c r="Y108" i="2" s="1"/>
  <c r="AC116" i="2"/>
  <c r="AC119" i="2" s="1"/>
  <c r="AB116" i="2"/>
  <c r="Z116" i="2"/>
  <c r="AB138" i="2"/>
  <c r="AC150" i="2"/>
  <c r="V181" i="2"/>
  <c r="AR181" i="2"/>
  <c r="AZ181" i="2"/>
  <c r="Z183" i="2"/>
  <c r="M39" i="2"/>
  <c r="T39" i="2"/>
  <c r="AY39" i="2"/>
  <c r="AY28" i="2" s="1"/>
  <c r="R32" i="2"/>
  <c r="V32" i="2"/>
  <c r="Z32" i="2"/>
  <c r="AT32" i="2"/>
  <c r="AX32" i="2"/>
  <c r="R33" i="2"/>
  <c r="V33" i="2"/>
  <c r="Z33" i="2"/>
  <c r="AT33" i="2"/>
  <c r="AX33" i="2"/>
  <c r="R34" i="2"/>
  <c r="V34" i="2"/>
  <c r="Z34" i="2"/>
  <c r="AT34" i="2"/>
  <c r="AX34" i="2"/>
  <c r="R35" i="2"/>
  <c r="V35" i="2"/>
  <c r="Z35" i="2"/>
  <c r="AT35" i="2"/>
  <c r="AX35" i="2"/>
  <c r="R36" i="2"/>
  <c r="V36" i="2"/>
  <c r="Z36" i="2"/>
  <c r="AR36" i="2"/>
  <c r="AV36" i="2"/>
  <c r="AZ36" i="2"/>
  <c r="R38" i="2"/>
  <c r="V38" i="2"/>
  <c r="Z38" i="2"/>
  <c r="AR38" i="2"/>
  <c r="AV38" i="2"/>
  <c r="AZ38" i="2"/>
  <c r="S44" i="2"/>
  <c r="S50" i="2" s="1"/>
  <c r="W44" i="2"/>
  <c r="AA44" i="2"/>
  <c r="S45" i="2"/>
  <c r="W45" i="2"/>
  <c r="AA45" i="2"/>
  <c r="S46" i="2"/>
  <c r="W46" i="2"/>
  <c r="AA46" i="2"/>
  <c r="S47" i="2"/>
  <c r="W47" i="2"/>
  <c r="AA47" i="2"/>
  <c r="S48" i="2"/>
  <c r="W48" i="2"/>
  <c r="AA48" i="2"/>
  <c r="S49" i="2"/>
  <c r="W49" i="2"/>
  <c r="AA49" i="2"/>
  <c r="AB52" i="2"/>
  <c r="M64" i="2"/>
  <c r="U57" i="2"/>
  <c r="Y57" i="2"/>
  <c r="AC57" i="2"/>
  <c r="U59" i="2"/>
  <c r="U64" i="2" s="1"/>
  <c r="Y59" i="2"/>
  <c r="AC59" i="2"/>
  <c r="U61" i="2"/>
  <c r="Y61" i="2"/>
  <c r="AC61" i="2"/>
  <c r="U63" i="2"/>
  <c r="Y63" i="2"/>
  <c r="AC63" i="2"/>
  <c r="W79" i="2"/>
  <c r="AA79" i="2"/>
  <c r="W80" i="2"/>
  <c r="W86" i="2" s="1"/>
  <c r="AA80" i="2"/>
  <c r="W81" i="2"/>
  <c r="AA81" i="2"/>
  <c r="W82" i="2"/>
  <c r="AA82" i="2"/>
  <c r="W83" i="2"/>
  <c r="AA83" i="2"/>
  <c r="W84" i="2"/>
  <c r="AA84" i="2"/>
  <c r="W85" i="2"/>
  <c r="AA85" i="2"/>
  <c r="M97" i="2"/>
  <c r="AC97" i="2"/>
  <c r="X94" i="2"/>
  <c r="AB94" i="2"/>
  <c r="Y103" i="2"/>
  <c r="AC103" i="2"/>
  <c r="Y105" i="2"/>
  <c r="AC105" i="2"/>
  <c r="Y107" i="2"/>
  <c r="AC107" i="2"/>
  <c r="AB130" i="2"/>
  <c r="AA126" i="2"/>
  <c r="AA130" i="2" s="1"/>
  <c r="AA127" i="2"/>
  <c r="AA128" i="2"/>
  <c r="AA129" i="2"/>
  <c r="AB140" i="2"/>
  <c r="AC149" i="2"/>
  <c r="AC151" i="2"/>
  <c r="M163" i="2"/>
  <c r="AC163" i="2"/>
  <c r="AY182" i="2"/>
  <c r="AZ182" i="2"/>
  <c r="AV182" i="2"/>
  <c r="R182" i="2"/>
  <c r="V182" i="2"/>
  <c r="Z182" i="2"/>
  <c r="AR182" i="2"/>
  <c r="AX182" i="2"/>
  <c r="AY185" i="2"/>
  <c r="AX185" i="2"/>
  <c r="AT185" i="2"/>
  <c r="AB185" i="2"/>
  <c r="X185" i="2"/>
  <c r="T185" i="2"/>
  <c r="R185" i="2"/>
  <c r="Z185" i="2"/>
  <c r="AV185" i="2"/>
  <c r="AY189" i="2"/>
  <c r="AX189" i="2"/>
  <c r="AT189" i="2"/>
  <c r="AB189" i="2"/>
  <c r="X189" i="2"/>
  <c r="T189" i="2"/>
  <c r="R189" i="2"/>
  <c r="Z189" i="2"/>
  <c r="AV189" i="2"/>
  <c r="R184" i="2"/>
  <c r="V184" i="2"/>
  <c r="Z184" i="2"/>
  <c r="AR184" i="2"/>
  <c r="AV184" i="2"/>
  <c r="AZ184" i="2"/>
  <c r="R186" i="2"/>
  <c r="V186" i="2"/>
  <c r="Z186" i="2"/>
  <c r="AR186" i="2"/>
  <c r="AV186" i="2"/>
  <c r="AZ186" i="2"/>
  <c r="R188" i="2"/>
  <c r="V188" i="2"/>
  <c r="Z188" i="2"/>
  <c r="AR188" i="2"/>
  <c r="AV188" i="2"/>
  <c r="AZ188" i="2"/>
  <c r="R190" i="2"/>
  <c r="V190" i="2"/>
  <c r="Z190" i="2"/>
  <c r="AR190" i="2"/>
  <c r="AV190" i="2"/>
  <c r="AZ190" i="2"/>
  <c r="S192" i="2"/>
  <c r="W192" i="2"/>
  <c r="AA192" i="2"/>
  <c r="S193" i="2"/>
  <c r="W193" i="2"/>
  <c r="AA193" i="2"/>
  <c r="S194" i="2"/>
  <c r="W194" i="2"/>
  <c r="AA194" i="2"/>
  <c r="S195" i="2"/>
  <c r="W195" i="2"/>
  <c r="AA195" i="2"/>
  <c r="S196" i="2"/>
  <c r="W196" i="2"/>
  <c r="AA196" i="2"/>
  <c r="S197" i="2"/>
  <c r="W197" i="2"/>
  <c r="AA197" i="2"/>
  <c r="S198" i="2"/>
  <c r="W198" i="2"/>
  <c r="AA198" i="2"/>
  <c r="S199" i="2"/>
  <c r="W199" i="2"/>
  <c r="AA199" i="2"/>
  <c r="S200" i="2"/>
  <c r="W200" i="2"/>
  <c r="AA200" i="2"/>
  <c r="S201" i="2"/>
  <c r="W201" i="2"/>
  <c r="AA201" i="2"/>
  <c r="AB427" i="2"/>
  <c r="AC427" i="2"/>
  <c r="AC460" i="2"/>
  <c r="AB515" i="2"/>
  <c r="AB108" i="2"/>
  <c r="AC141" i="2"/>
  <c r="AB152" i="2"/>
  <c r="AD536" i="2"/>
  <c r="AF536" i="2" s="1"/>
  <c r="AD535" i="2"/>
  <c r="AF535" i="2" s="1"/>
  <c r="AD534" i="2"/>
  <c r="AF534" i="2" s="1"/>
  <c r="AD533" i="2"/>
  <c r="AF533" i="2" s="1"/>
  <c r="AD532" i="2"/>
  <c r="AF532" i="2" s="1"/>
  <c r="AG532" i="2" s="1"/>
  <c r="AH532" i="2" s="1"/>
  <c r="AD531" i="2"/>
  <c r="AF531" i="2" s="1"/>
  <c r="AG531" i="2" s="1"/>
  <c r="AH531" i="2" s="1"/>
  <c r="AD530" i="2"/>
  <c r="AF530" i="2" s="1"/>
  <c r="AD529" i="2"/>
  <c r="AF529" i="2" s="1"/>
  <c r="AD528" i="2"/>
  <c r="AF528" i="2" s="1"/>
  <c r="AG528" i="2" s="1"/>
  <c r="AH528" i="2" s="1"/>
  <c r="AD527" i="2"/>
  <c r="AD524" i="2"/>
  <c r="AD522" i="2"/>
  <c r="AD520" i="2"/>
  <c r="AD518" i="2"/>
  <c r="AD516" i="2"/>
  <c r="AD514" i="2"/>
  <c r="AD513" i="2"/>
  <c r="AD512" i="2"/>
  <c r="AD511" i="2"/>
  <c r="AD510" i="2"/>
  <c r="AD509" i="2"/>
  <c r="AF509" i="2" s="1"/>
  <c r="AG509" i="2" s="1"/>
  <c r="AH509" i="2" s="1"/>
  <c r="AD508" i="2"/>
  <c r="AD507" i="2"/>
  <c r="AD506" i="2"/>
  <c r="AD505" i="2"/>
  <c r="AD525" i="2"/>
  <c r="AD523" i="2"/>
  <c r="AD521" i="2"/>
  <c r="AD519" i="2"/>
  <c r="AF519" i="2" s="1"/>
  <c r="AG519" i="2" s="1"/>
  <c r="AH519" i="2" s="1"/>
  <c r="AD517" i="2"/>
  <c r="AF517" i="2" s="1"/>
  <c r="AG517" i="2" s="1"/>
  <c r="AH517" i="2" s="1"/>
  <c r="AD502" i="2"/>
  <c r="AD500" i="2"/>
  <c r="AD498" i="2"/>
  <c r="AD496" i="2"/>
  <c r="AD494" i="2"/>
  <c r="AD492" i="2"/>
  <c r="AD491" i="2"/>
  <c r="AD490" i="2"/>
  <c r="AD489" i="2"/>
  <c r="AD488" i="2"/>
  <c r="AD487" i="2"/>
  <c r="AD486" i="2"/>
  <c r="AD485" i="2"/>
  <c r="AD484" i="2"/>
  <c r="AD483" i="2"/>
  <c r="AD480" i="2"/>
  <c r="AD478" i="2"/>
  <c r="AD503" i="2"/>
  <c r="AD501" i="2"/>
  <c r="AD499" i="2"/>
  <c r="AD497" i="2"/>
  <c r="AD495" i="2"/>
  <c r="AD479" i="2"/>
  <c r="AD477" i="2"/>
  <c r="AD475" i="2"/>
  <c r="AD473" i="2"/>
  <c r="AD459" i="2"/>
  <c r="AD457" i="2"/>
  <c r="AD455" i="2"/>
  <c r="AD453" i="2"/>
  <c r="AD451" i="2"/>
  <c r="AD481" i="2"/>
  <c r="AD476" i="2"/>
  <c r="AD474" i="2"/>
  <c r="AD472" i="2"/>
  <c r="AD470" i="2"/>
  <c r="AD469" i="2"/>
  <c r="AD468" i="2"/>
  <c r="AD467" i="2"/>
  <c r="AD466" i="2"/>
  <c r="AD465" i="2"/>
  <c r="AD464" i="2"/>
  <c r="AD463" i="2"/>
  <c r="AD462" i="2"/>
  <c r="AD461" i="2"/>
  <c r="AD458" i="2"/>
  <c r="AD456" i="2"/>
  <c r="AD454" i="2"/>
  <c r="AD452" i="2"/>
  <c r="AD450" i="2"/>
  <c r="AD437" i="2"/>
  <c r="AD435" i="2"/>
  <c r="AD433" i="2"/>
  <c r="AD431" i="2"/>
  <c r="AD429" i="2"/>
  <c r="AD415" i="2"/>
  <c r="AD413" i="2"/>
  <c r="AD411" i="2"/>
  <c r="AD409" i="2"/>
  <c r="AD448" i="2"/>
  <c r="AD447" i="2"/>
  <c r="AD446" i="2"/>
  <c r="AD445" i="2"/>
  <c r="AD444" i="2"/>
  <c r="AD443" i="2"/>
  <c r="AD442" i="2"/>
  <c r="AD441" i="2"/>
  <c r="AD440" i="2"/>
  <c r="AD439" i="2"/>
  <c r="AD436" i="2"/>
  <c r="AD434" i="2"/>
  <c r="AD432" i="2"/>
  <c r="AD430" i="2"/>
  <c r="AD428" i="2"/>
  <c r="AD426" i="2"/>
  <c r="AD425" i="2"/>
  <c r="AD424" i="2"/>
  <c r="AD423" i="2"/>
  <c r="AD422" i="2"/>
  <c r="AD421" i="2"/>
  <c r="AD420" i="2"/>
  <c r="AD419" i="2"/>
  <c r="AD418" i="2"/>
  <c r="AD417" i="2"/>
  <c r="AD414" i="2"/>
  <c r="AD412" i="2"/>
  <c r="AD410" i="2"/>
  <c r="AD408" i="2"/>
  <c r="AD406" i="2"/>
  <c r="AD404" i="2"/>
  <c r="AD403" i="2"/>
  <c r="AD402" i="2"/>
  <c r="AD401" i="2"/>
  <c r="AD400" i="2"/>
  <c r="AD399" i="2"/>
  <c r="AD398" i="2"/>
  <c r="AD397" i="2"/>
  <c r="AD396" i="2"/>
  <c r="AD395" i="2"/>
  <c r="AD407" i="2"/>
  <c r="AD393" i="2"/>
  <c r="AD392" i="2"/>
  <c r="AD391" i="2"/>
  <c r="AD390" i="2"/>
  <c r="AD389" i="2"/>
  <c r="AD388" i="2"/>
  <c r="AD387" i="2"/>
  <c r="AD386" i="2"/>
  <c r="AD385" i="2"/>
  <c r="AD384" i="2"/>
  <c r="AD359" i="2"/>
  <c r="AD357" i="2"/>
  <c r="AD355" i="2"/>
  <c r="AD353" i="2"/>
  <c r="AD351" i="2"/>
  <c r="AD349" i="2"/>
  <c r="AD348" i="2"/>
  <c r="AD347" i="2"/>
  <c r="AD346" i="2"/>
  <c r="AD345" i="2"/>
  <c r="AD344" i="2"/>
  <c r="AD343" i="2"/>
  <c r="AD342" i="2"/>
  <c r="AD341" i="2"/>
  <c r="AD340" i="2"/>
  <c r="AD339" i="2"/>
  <c r="AD338" i="2"/>
  <c r="AD337" i="2"/>
  <c r="AD336" i="2"/>
  <c r="AD335" i="2"/>
  <c r="AD334" i="2"/>
  <c r="AD333" i="2"/>
  <c r="AD332" i="2"/>
  <c r="AD331" i="2"/>
  <c r="AD330" i="2"/>
  <c r="AD329" i="2"/>
  <c r="AD328" i="2"/>
  <c r="AD327" i="2"/>
  <c r="AD326" i="2"/>
  <c r="AD325" i="2"/>
  <c r="AD324" i="2"/>
  <c r="AD323" i="2"/>
  <c r="AD322" i="2"/>
  <c r="AD321" i="2"/>
  <c r="AD320" i="2"/>
  <c r="AD319" i="2"/>
  <c r="AD318" i="2"/>
  <c r="AD317" i="2"/>
  <c r="AD316" i="2"/>
  <c r="AD313" i="2"/>
  <c r="AD309" i="2"/>
  <c r="AD307" i="2"/>
  <c r="AD305" i="2"/>
  <c r="AD303" i="2"/>
  <c r="AD301" i="2"/>
  <c r="AD299" i="2"/>
  <c r="AD360" i="2"/>
  <c r="AD358" i="2"/>
  <c r="AD356" i="2"/>
  <c r="AD354" i="2"/>
  <c r="AD352" i="2"/>
  <c r="AD314" i="2"/>
  <c r="AD310" i="2"/>
  <c r="AD306" i="2"/>
  <c r="AD302" i="2"/>
  <c r="AD298" i="2"/>
  <c r="AD293" i="2"/>
  <c r="AD294" i="2" s="1"/>
  <c r="AD291" i="2"/>
  <c r="AD290" i="2"/>
  <c r="AD289" i="2"/>
  <c r="AD288" i="2"/>
  <c r="AD287" i="2"/>
  <c r="AD286" i="2"/>
  <c r="AD285" i="2"/>
  <c r="AD284" i="2"/>
  <c r="AD279" i="2"/>
  <c r="AD277" i="2"/>
  <c r="AD275" i="2"/>
  <c r="AD273" i="2"/>
  <c r="AD271" i="2"/>
  <c r="AD269" i="2"/>
  <c r="AD267" i="2"/>
  <c r="AD265" i="2"/>
  <c r="AD263" i="2"/>
  <c r="AD261" i="2"/>
  <c r="AD259" i="2"/>
  <c r="AD257" i="2"/>
  <c r="AD256" i="2"/>
  <c r="AD255" i="2"/>
  <c r="AD254" i="2"/>
  <c r="AD253" i="2"/>
  <c r="AD252" i="2"/>
  <c r="AD251" i="2"/>
  <c r="AD250" i="2"/>
  <c r="AD249" i="2"/>
  <c r="AD248" i="2"/>
  <c r="AD247" i="2"/>
  <c r="AD246" i="2"/>
  <c r="AD245" i="2"/>
  <c r="AD244" i="2"/>
  <c r="AD243" i="2"/>
  <c r="AD242" i="2"/>
  <c r="AD241" i="2"/>
  <c r="AD240" i="2"/>
  <c r="AD239" i="2"/>
  <c r="AD236" i="2"/>
  <c r="AD234" i="2"/>
  <c r="AD232" i="2"/>
  <c r="AD230" i="2"/>
  <c r="AD228" i="2"/>
  <c r="AD226" i="2"/>
  <c r="AD224" i="2"/>
  <c r="AD222" i="2"/>
  <c r="AD220" i="2"/>
  <c r="AD218" i="2"/>
  <c r="AD216" i="2"/>
  <c r="AD212" i="2"/>
  <c r="AD210" i="2"/>
  <c r="AD312" i="2"/>
  <c r="AD308" i="2"/>
  <c r="AD304" i="2"/>
  <c r="AD300" i="2"/>
  <c r="AD296" i="2"/>
  <c r="AD295" i="2"/>
  <c r="AD280" i="2"/>
  <c r="AD278" i="2"/>
  <c r="AD276" i="2"/>
  <c r="AD274" i="2"/>
  <c r="AD272" i="2"/>
  <c r="AD270" i="2"/>
  <c r="AD268" i="2"/>
  <c r="AD266" i="2"/>
  <c r="AD264" i="2"/>
  <c r="AD262" i="2"/>
  <c r="AD260" i="2"/>
  <c r="AD237" i="2"/>
  <c r="AD235" i="2"/>
  <c r="AD233" i="2"/>
  <c r="AD231" i="2"/>
  <c r="AD229" i="2"/>
  <c r="AD227" i="2"/>
  <c r="AD225" i="2"/>
  <c r="AD223" i="2"/>
  <c r="AD221" i="2"/>
  <c r="AD219" i="2"/>
  <c r="AD217" i="2"/>
  <c r="AD211" i="2"/>
  <c r="AD209" i="2"/>
  <c r="S32" i="2"/>
  <c r="U32" i="2"/>
  <c r="W32" i="2"/>
  <c r="Y32" i="2"/>
  <c r="AA32" i="2"/>
  <c r="AC32" i="2"/>
  <c r="AQ32" i="2"/>
  <c r="AS32" i="2"/>
  <c r="AU32" i="2"/>
  <c r="AW32" i="2"/>
  <c r="S33" i="2"/>
  <c r="U33" i="2"/>
  <c r="W33" i="2"/>
  <c r="Y33" i="2"/>
  <c r="AA33" i="2"/>
  <c r="AC33" i="2"/>
  <c r="AQ33" i="2"/>
  <c r="AS33" i="2"/>
  <c r="AU33" i="2"/>
  <c r="AW33" i="2"/>
  <c r="S34" i="2"/>
  <c r="U34" i="2"/>
  <c r="W34" i="2"/>
  <c r="Y34" i="2"/>
  <c r="AA34" i="2"/>
  <c r="AC34" i="2"/>
  <c r="AQ34" i="2"/>
  <c r="AS34" i="2"/>
  <c r="AU34" i="2"/>
  <c r="AW34" i="2"/>
  <c r="S35" i="2"/>
  <c r="U35" i="2"/>
  <c r="W35" i="2"/>
  <c r="Y35" i="2"/>
  <c r="AA35" i="2"/>
  <c r="AC35" i="2"/>
  <c r="AQ35" i="2"/>
  <c r="AS35" i="2"/>
  <c r="AU35" i="2"/>
  <c r="AW35" i="2"/>
  <c r="S36" i="2"/>
  <c r="U36" i="2"/>
  <c r="W36" i="2"/>
  <c r="Y36" i="2"/>
  <c r="AA36" i="2"/>
  <c r="AC36" i="2"/>
  <c r="AQ36" i="2"/>
  <c r="AS36" i="2"/>
  <c r="AU36" i="2"/>
  <c r="AW36" i="2"/>
  <c r="S37" i="2"/>
  <c r="U37" i="2"/>
  <c r="W37" i="2"/>
  <c r="Y37" i="2"/>
  <c r="AA37" i="2"/>
  <c r="AC37" i="2"/>
  <c r="AQ37" i="2"/>
  <c r="AS37" i="2"/>
  <c r="AU37" i="2"/>
  <c r="AW37" i="2"/>
  <c r="S38" i="2"/>
  <c r="U38" i="2"/>
  <c r="W38" i="2"/>
  <c r="Y38" i="2"/>
  <c r="AA38" i="2"/>
  <c r="AC38" i="2"/>
  <c r="AQ38" i="2"/>
  <c r="AS38" i="2"/>
  <c r="AU38" i="2"/>
  <c r="AW38" i="2"/>
  <c r="AD40" i="2"/>
  <c r="AF40" i="2" s="1"/>
  <c r="AD41" i="2"/>
  <c r="AF41" i="2" s="1"/>
  <c r="AG41" i="2" s="1"/>
  <c r="AH41" i="2" s="1"/>
  <c r="AD42" i="2"/>
  <c r="AF42" i="2" s="1"/>
  <c r="AG42" i="2" s="1"/>
  <c r="AH42" i="2" s="1"/>
  <c r="AD43" i="2"/>
  <c r="AF43" i="2" s="1"/>
  <c r="AG43" i="2" s="1"/>
  <c r="AH43" i="2" s="1"/>
  <c r="R44" i="2"/>
  <c r="T44" i="2"/>
  <c r="V44" i="2"/>
  <c r="X44" i="2"/>
  <c r="Z44" i="2"/>
  <c r="AD44" i="2"/>
  <c r="R45" i="2"/>
  <c r="T45" i="2"/>
  <c r="V45" i="2"/>
  <c r="X45" i="2"/>
  <c r="Z45" i="2"/>
  <c r="AD45" i="2"/>
  <c r="R46" i="2"/>
  <c r="T46" i="2"/>
  <c r="V46" i="2"/>
  <c r="X46" i="2"/>
  <c r="Z46" i="2"/>
  <c r="AD46" i="2"/>
  <c r="R47" i="2"/>
  <c r="T47" i="2"/>
  <c r="V47" i="2"/>
  <c r="X47" i="2"/>
  <c r="Z47" i="2"/>
  <c r="AD47" i="2"/>
  <c r="R48" i="2"/>
  <c r="T48" i="2"/>
  <c r="V48" i="2"/>
  <c r="X48" i="2"/>
  <c r="Z48" i="2"/>
  <c r="AD48" i="2"/>
  <c r="R49" i="2"/>
  <c r="T49" i="2"/>
  <c r="V49" i="2"/>
  <c r="X49" i="2"/>
  <c r="Z49" i="2"/>
  <c r="AD49" i="2"/>
  <c r="T51" i="2"/>
  <c r="V51" i="2"/>
  <c r="X51" i="2"/>
  <c r="Z51" i="2"/>
  <c r="AB51" i="2"/>
  <c r="AB53" i="2" s="1"/>
  <c r="AD51" i="2"/>
  <c r="S52" i="2"/>
  <c r="AD54" i="2"/>
  <c r="AD55" i="2"/>
  <c r="AF55" i="2" s="1"/>
  <c r="AG55" i="2" s="1"/>
  <c r="AH55" i="2" s="1"/>
  <c r="AD56" i="2"/>
  <c r="AF56" i="2" s="1"/>
  <c r="AG56" i="2" s="1"/>
  <c r="AH56" i="2" s="1"/>
  <c r="T57" i="2"/>
  <c r="V57" i="2"/>
  <c r="X57" i="2"/>
  <c r="Z57" i="2"/>
  <c r="AD57" i="2"/>
  <c r="T58" i="2"/>
  <c r="V58" i="2"/>
  <c r="X58" i="2"/>
  <c r="Z58" i="2"/>
  <c r="AD58" i="2"/>
  <c r="T59" i="2"/>
  <c r="V59" i="2"/>
  <c r="X59" i="2"/>
  <c r="Z59" i="2"/>
  <c r="AD59" i="2"/>
  <c r="T60" i="2"/>
  <c r="V60" i="2"/>
  <c r="X60" i="2"/>
  <c r="Z60" i="2"/>
  <c r="AD60" i="2"/>
  <c r="T61" i="2"/>
  <c r="V61" i="2"/>
  <c r="X61" i="2"/>
  <c r="Z61" i="2"/>
  <c r="AD61" i="2"/>
  <c r="T62" i="2"/>
  <c r="V62" i="2"/>
  <c r="X62" i="2"/>
  <c r="Z62" i="2"/>
  <c r="AD62" i="2"/>
  <c r="T63" i="2"/>
  <c r="V63" i="2"/>
  <c r="X63" i="2"/>
  <c r="Z63" i="2"/>
  <c r="AD63" i="2"/>
  <c r="AD65" i="2"/>
  <c r="AD67" i="2"/>
  <c r="AF67" i="2" s="1"/>
  <c r="AG67" i="2" s="1"/>
  <c r="AH67" i="2" s="1"/>
  <c r="V69" i="2"/>
  <c r="X69" i="2"/>
  <c r="Z69" i="2"/>
  <c r="AB69" i="2"/>
  <c r="AD69" i="2"/>
  <c r="U70" i="2"/>
  <c r="W70" i="2"/>
  <c r="Y70" i="2"/>
  <c r="AA70" i="2"/>
  <c r="V71" i="2"/>
  <c r="X71" i="2"/>
  <c r="Z71" i="2"/>
  <c r="AB71" i="2"/>
  <c r="AD71" i="2"/>
  <c r="U72" i="2"/>
  <c r="W72" i="2"/>
  <c r="Y72" i="2"/>
  <c r="AA72" i="2"/>
  <c r="V73" i="2"/>
  <c r="X73" i="2"/>
  <c r="Z73" i="2"/>
  <c r="AB73" i="2"/>
  <c r="AD73" i="2"/>
  <c r="U74" i="2"/>
  <c r="W74" i="2"/>
  <c r="Y74" i="2"/>
  <c r="AA74" i="2"/>
  <c r="AD76" i="2"/>
  <c r="AF76" i="2" s="1"/>
  <c r="AD77" i="2"/>
  <c r="AF77" i="2" s="1"/>
  <c r="AG77" i="2" s="1"/>
  <c r="AH77" i="2" s="1"/>
  <c r="AD78" i="2"/>
  <c r="AF78" i="2" s="1"/>
  <c r="AG78" i="2" s="1"/>
  <c r="AH78" i="2" s="1"/>
  <c r="V79" i="2"/>
  <c r="X79" i="2"/>
  <c r="Z79" i="2"/>
  <c r="AD79" i="2"/>
  <c r="V80" i="2"/>
  <c r="X80" i="2"/>
  <c r="Z80" i="2"/>
  <c r="AD80" i="2"/>
  <c r="V81" i="2"/>
  <c r="X81" i="2"/>
  <c r="Z81" i="2"/>
  <c r="AD81" i="2"/>
  <c r="V82" i="2"/>
  <c r="X82" i="2"/>
  <c r="Z82" i="2"/>
  <c r="AD82" i="2"/>
  <c r="V83" i="2"/>
  <c r="X83" i="2"/>
  <c r="Z83" i="2"/>
  <c r="AD83" i="2"/>
  <c r="V84" i="2"/>
  <c r="X84" i="2"/>
  <c r="Z84" i="2"/>
  <c r="AD84" i="2"/>
  <c r="V85" i="2"/>
  <c r="X85" i="2"/>
  <c r="Z85" i="2"/>
  <c r="AD85" i="2"/>
  <c r="AD87" i="2"/>
  <c r="AF87" i="2" s="1"/>
  <c r="AD89" i="2"/>
  <c r="AF89" i="2" s="1"/>
  <c r="AG89" i="2" s="1"/>
  <c r="AH89" i="2" s="1"/>
  <c r="AD91" i="2"/>
  <c r="AF91" i="2" s="1"/>
  <c r="AG91" i="2" s="1"/>
  <c r="AH91" i="2" s="1"/>
  <c r="X93" i="2"/>
  <c r="Z93" i="2"/>
  <c r="AB93" i="2"/>
  <c r="AD93" i="2"/>
  <c r="W94" i="2"/>
  <c r="Y94" i="2"/>
  <c r="AA94" i="2"/>
  <c r="X95" i="2"/>
  <c r="Z95" i="2"/>
  <c r="AB95" i="2"/>
  <c r="AD95" i="2"/>
  <c r="W96" i="2"/>
  <c r="Y96" i="2"/>
  <c r="AA96" i="2"/>
  <c r="AD98" i="2"/>
  <c r="AD99" i="2"/>
  <c r="AF99" i="2" s="1"/>
  <c r="AG99" i="2" s="1"/>
  <c r="AH99" i="2" s="1"/>
  <c r="AD100" i="2"/>
  <c r="AF100" i="2" s="1"/>
  <c r="AG100" i="2" s="1"/>
  <c r="AH100" i="2" s="1"/>
  <c r="AD101" i="2"/>
  <c r="AF101" i="2" s="1"/>
  <c r="AG101" i="2" s="1"/>
  <c r="AH101" i="2" s="1"/>
  <c r="X102" i="2"/>
  <c r="Z102" i="2"/>
  <c r="AD102" i="2"/>
  <c r="X103" i="2"/>
  <c r="Z103" i="2"/>
  <c r="AD103" i="2"/>
  <c r="X104" i="2"/>
  <c r="Z104" i="2"/>
  <c r="AD104" i="2"/>
  <c r="X105" i="2"/>
  <c r="Z105" i="2"/>
  <c r="AD105" i="2"/>
  <c r="X106" i="2"/>
  <c r="Z106" i="2"/>
  <c r="AD106" i="2"/>
  <c r="X107" i="2"/>
  <c r="Z107" i="2"/>
  <c r="AD107" i="2"/>
  <c r="AD109" i="2"/>
  <c r="AF109" i="2" s="1"/>
  <c r="AD111" i="2"/>
  <c r="AF111" i="2" s="1"/>
  <c r="AG111" i="2" s="1"/>
  <c r="AH111" i="2" s="1"/>
  <c r="Z113" i="2"/>
  <c r="AB113" i="2"/>
  <c r="AD113" i="2"/>
  <c r="Y114" i="2"/>
  <c r="AA114" i="2"/>
  <c r="Z115" i="2"/>
  <c r="AB115" i="2"/>
  <c r="AD115" i="2"/>
  <c r="Y116" i="2"/>
  <c r="AA116" i="2"/>
  <c r="Z117" i="2"/>
  <c r="AB117" i="2"/>
  <c r="AD117" i="2"/>
  <c r="Y118" i="2"/>
  <c r="AA118" i="2"/>
  <c r="AD120" i="2"/>
  <c r="AD121" i="2"/>
  <c r="AF121" i="2" s="1"/>
  <c r="AG121" i="2" s="1"/>
  <c r="AH121" i="2" s="1"/>
  <c r="AD122" i="2"/>
  <c r="AF122" i="2" s="1"/>
  <c r="AG122" i="2" s="1"/>
  <c r="AH122" i="2" s="1"/>
  <c r="AD123" i="2"/>
  <c r="AF123" i="2" s="1"/>
  <c r="AG123" i="2" s="1"/>
  <c r="AH123" i="2" s="1"/>
  <c r="AD124" i="2"/>
  <c r="AF124" i="2" s="1"/>
  <c r="AG124" i="2" s="1"/>
  <c r="AH124" i="2" s="1"/>
  <c r="AD125" i="2"/>
  <c r="AF125" i="2" s="1"/>
  <c r="AG125" i="2" s="1"/>
  <c r="AH125" i="2" s="1"/>
  <c r="Z126" i="2"/>
  <c r="AD126" i="2"/>
  <c r="Z127" i="2"/>
  <c r="AD127" i="2"/>
  <c r="Z128" i="2"/>
  <c r="AD128" i="2"/>
  <c r="Z129" i="2"/>
  <c r="AD129" i="2"/>
  <c r="AD131" i="2"/>
  <c r="AF131" i="2" s="1"/>
  <c r="AD133" i="2"/>
  <c r="AF133" i="2" s="1"/>
  <c r="AG133" i="2" s="1"/>
  <c r="AH133" i="2" s="1"/>
  <c r="AD135" i="2"/>
  <c r="AF135" i="2" s="1"/>
  <c r="AG135" i="2" s="1"/>
  <c r="AH135" i="2" s="1"/>
  <c r="AB137" i="2"/>
  <c r="AD137" i="2"/>
  <c r="AA138" i="2"/>
  <c r="AB139" i="2"/>
  <c r="AD139" i="2"/>
  <c r="AA140" i="2"/>
  <c r="AD142" i="2"/>
  <c r="AD143" i="2"/>
  <c r="AF143" i="2" s="1"/>
  <c r="AG143" i="2" s="1"/>
  <c r="AH143" i="2" s="1"/>
  <c r="AD144" i="2"/>
  <c r="AF144" i="2" s="1"/>
  <c r="AG144" i="2" s="1"/>
  <c r="AH144" i="2" s="1"/>
  <c r="AD145" i="2"/>
  <c r="AF145" i="2" s="1"/>
  <c r="AG145" i="2" s="1"/>
  <c r="AH145" i="2" s="1"/>
  <c r="AD146" i="2"/>
  <c r="AF146" i="2" s="1"/>
  <c r="AG146" i="2" s="1"/>
  <c r="AH146" i="2" s="1"/>
  <c r="AD147" i="2"/>
  <c r="AF147" i="2" s="1"/>
  <c r="AG147" i="2" s="1"/>
  <c r="AH147" i="2" s="1"/>
  <c r="AD148" i="2"/>
  <c r="AF148" i="2" s="1"/>
  <c r="AG148" i="2" s="1"/>
  <c r="AH148" i="2" s="1"/>
  <c r="AD149" i="2"/>
  <c r="AF149" i="2" s="1"/>
  <c r="AG149" i="2" s="1"/>
  <c r="AH149" i="2" s="1"/>
  <c r="AD150" i="2"/>
  <c r="AF150" i="2" s="1"/>
  <c r="AG150" i="2" s="1"/>
  <c r="AH150" i="2" s="1"/>
  <c r="AD151" i="2"/>
  <c r="AF151" i="2" s="1"/>
  <c r="AG151" i="2" s="1"/>
  <c r="AH151" i="2" s="1"/>
  <c r="AC152" i="2"/>
  <c r="AD153" i="2"/>
  <c r="AD155" i="2"/>
  <c r="AF155" i="2" s="1"/>
  <c r="AG155" i="2" s="1"/>
  <c r="AH155" i="2" s="1"/>
  <c r="AD157" i="2"/>
  <c r="AF157" i="2" s="1"/>
  <c r="AG157" i="2" s="1"/>
  <c r="AH157" i="2" s="1"/>
  <c r="AD159" i="2"/>
  <c r="AF159" i="2" s="1"/>
  <c r="AG159" i="2" s="1"/>
  <c r="AH159" i="2" s="1"/>
  <c r="AD161" i="2"/>
  <c r="AF161" i="2" s="1"/>
  <c r="AG161" i="2" s="1"/>
  <c r="AH161" i="2" s="1"/>
  <c r="AD164" i="2"/>
  <c r="AD165" i="2"/>
  <c r="AF165" i="2" s="1"/>
  <c r="AG165" i="2" s="1"/>
  <c r="AH165" i="2" s="1"/>
  <c r="AD166" i="2"/>
  <c r="AF166" i="2" s="1"/>
  <c r="AG166" i="2" s="1"/>
  <c r="AH166" i="2" s="1"/>
  <c r="AD167" i="2"/>
  <c r="AF167" i="2" s="1"/>
  <c r="AG167" i="2" s="1"/>
  <c r="AH167" i="2" s="1"/>
  <c r="AD168" i="2"/>
  <c r="AF168" i="2" s="1"/>
  <c r="AG168" i="2" s="1"/>
  <c r="AH168" i="2" s="1"/>
  <c r="AD169" i="2"/>
  <c r="AF169" i="2" s="1"/>
  <c r="AG169" i="2" s="1"/>
  <c r="AH169" i="2" s="1"/>
  <c r="AD170" i="2"/>
  <c r="AF170" i="2" s="1"/>
  <c r="AG170" i="2" s="1"/>
  <c r="AH170" i="2" s="1"/>
  <c r="AD171" i="2"/>
  <c r="AF171" i="2" s="1"/>
  <c r="AG171" i="2" s="1"/>
  <c r="AH171" i="2" s="1"/>
  <c r="AD172" i="2"/>
  <c r="AF172" i="2" s="1"/>
  <c r="AG172" i="2" s="1"/>
  <c r="AH172" i="2" s="1"/>
  <c r="AD173" i="2"/>
  <c r="AF173" i="2" s="1"/>
  <c r="AG173" i="2" s="1"/>
  <c r="AH173" i="2" s="1"/>
  <c r="S181" i="2"/>
  <c r="U181" i="2"/>
  <c r="W181" i="2"/>
  <c r="Y181" i="2"/>
  <c r="AA181" i="2"/>
  <c r="AC181" i="2"/>
  <c r="AQ181" i="2"/>
  <c r="AS181" i="2"/>
  <c r="AU181" i="2"/>
  <c r="AW181" i="2"/>
  <c r="S182" i="2"/>
  <c r="U182" i="2"/>
  <c r="W182" i="2"/>
  <c r="Y182" i="2"/>
  <c r="AA182" i="2"/>
  <c r="AC182" i="2"/>
  <c r="AQ182" i="2"/>
  <c r="AS182" i="2"/>
  <c r="AU182" i="2"/>
  <c r="AW182" i="2"/>
  <c r="S183" i="2"/>
  <c r="U183" i="2"/>
  <c r="W183" i="2"/>
  <c r="Y183" i="2"/>
  <c r="AA183" i="2"/>
  <c r="AC183" i="2"/>
  <c r="AQ183" i="2"/>
  <c r="AS183" i="2"/>
  <c r="AU183" i="2"/>
  <c r="AW183" i="2"/>
  <c r="S184" i="2"/>
  <c r="U184" i="2"/>
  <c r="W184" i="2"/>
  <c r="Y184" i="2"/>
  <c r="AA184" i="2"/>
  <c r="AC184" i="2"/>
  <c r="AQ184" i="2"/>
  <c r="AS184" i="2"/>
  <c r="AU184" i="2"/>
  <c r="AW184" i="2"/>
  <c r="S185" i="2"/>
  <c r="U185" i="2"/>
  <c r="W185" i="2"/>
  <c r="Y185" i="2"/>
  <c r="AA185" i="2"/>
  <c r="AC185" i="2"/>
  <c r="AQ185" i="2"/>
  <c r="AS185" i="2"/>
  <c r="AU185" i="2"/>
  <c r="AW185" i="2"/>
  <c r="S186" i="2"/>
  <c r="U186" i="2"/>
  <c r="W186" i="2"/>
  <c r="Y186" i="2"/>
  <c r="AA186" i="2"/>
  <c r="AC186" i="2"/>
  <c r="AQ186" i="2"/>
  <c r="AS186" i="2"/>
  <c r="AU186" i="2"/>
  <c r="AW186" i="2"/>
  <c r="S187" i="2"/>
  <c r="U187" i="2"/>
  <c r="W187" i="2"/>
  <c r="Y187" i="2"/>
  <c r="AA187" i="2"/>
  <c r="AC187" i="2"/>
  <c r="AQ187" i="2"/>
  <c r="AS187" i="2"/>
  <c r="AU187" i="2"/>
  <c r="AW187" i="2"/>
  <c r="S188" i="2"/>
  <c r="U188" i="2"/>
  <c r="W188" i="2"/>
  <c r="Y188" i="2"/>
  <c r="AA188" i="2"/>
  <c r="AC188" i="2"/>
  <c r="AQ188" i="2"/>
  <c r="AS188" i="2"/>
  <c r="AU188" i="2"/>
  <c r="AW188" i="2"/>
  <c r="S189" i="2"/>
  <c r="U189" i="2"/>
  <c r="W189" i="2"/>
  <c r="Y189" i="2"/>
  <c r="AA189" i="2"/>
  <c r="AC189" i="2"/>
  <c r="AQ189" i="2"/>
  <c r="AS189" i="2"/>
  <c r="AU189" i="2"/>
  <c r="AW189" i="2"/>
  <c r="S190" i="2"/>
  <c r="U190" i="2"/>
  <c r="W190" i="2"/>
  <c r="Y190" i="2"/>
  <c r="AA190" i="2"/>
  <c r="AC190" i="2"/>
  <c r="AQ190" i="2"/>
  <c r="AS190" i="2"/>
  <c r="AU190" i="2"/>
  <c r="AW190" i="2"/>
  <c r="R192" i="2"/>
  <c r="T192" i="2"/>
  <c r="V192" i="2"/>
  <c r="X192" i="2"/>
  <c r="Z192" i="2"/>
  <c r="AD192" i="2"/>
  <c r="R193" i="2"/>
  <c r="T193" i="2"/>
  <c r="V193" i="2"/>
  <c r="X193" i="2"/>
  <c r="Z193" i="2"/>
  <c r="AD193" i="2"/>
  <c r="R194" i="2"/>
  <c r="T194" i="2"/>
  <c r="V194" i="2"/>
  <c r="X194" i="2"/>
  <c r="Z194" i="2"/>
  <c r="AD194" i="2"/>
  <c r="R195" i="2"/>
  <c r="T195" i="2"/>
  <c r="V195" i="2"/>
  <c r="X195" i="2"/>
  <c r="Z195" i="2"/>
  <c r="AD195" i="2"/>
  <c r="R196" i="2"/>
  <c r="T196" i="2"/>
  <c r="V196" i="2"/>
  <c r="X196" i="2"/>
  <c r="Z196" i="2"/>
  <c r="AD196" i="2"/>
  <c r="R197" i="2"/>
  <c r="T197" i="2"/>
  <c r="V197" i="2"/>
  <c r="X197" i="2"/>
  <c r="Z197" i="2"/>
  <c r="AD197" i="2"/>
  <c r="R198" i="2"/>
  <c r="T198" i="2"/>
  <c r="V198" i="2"/>
  <c r="X198" i="2"/>
  <c r="Z198" i="2"/>
  <c r="AD198" i="2"/>
  <c r="R199" i="2"/>
  <c r="T199" i="2"/>
  <c r="V199" i="2"/>
  <c r="X199" i="2"/>
  <c r="Z199" i="2"/>
  <c r="AD199" i="2"/>
  <c r="R200" i="2"/>
  <c r="T200" i="2"/>
  <c r="V200" i="2"/>
  <c r="X200" i="2"/>
  <c r="Z200" i="2"/>
  <c r="AD200" i="2"/>
  <c r="R201" i="2"/>
  <c r="T201" i="2"/>
  <c r="V201" i="2"/>
  <c r="X201" i="2"/>
  <c r="Z201" i="2"/>
  <c r="AD201" i="2"/>
  <c r="T203" i="2"/>
  <c r="V203" i="2"/>
  <c r="Z203" i="2"/>
  <c r="AB203" i="2"/>
  <c r="AD203" i="2"/>
  <c r="S204" i="2"/>
  <c r="U204" i="2"/>
  <c r="W204" i="2"/>
  <c r="Y204" i="2"/>
  <c r="AA204" i="2"/>
  <c r="T205" i="2"/>
  <c r="V205" i="2"/>
  <c r="X205" i="2"/>
  <c r="Z205" i="2"/>
  <c r="AD205" i="2"/>
  <c r="S206" i="2"/>
  <c r="U206" i="2"/>
  <c r="W206" i="2"/>
  <c r="Y206" i="2"/>
  <c r="T207" i="2"/>
  <c r="V207" i="2"/>
  <c r="X207" i="2"/>
  <c r="Z207" i="2"/>
  <c r="AB207" i="2"/>
  <c r="AD207" i="2"/>
  <c r="S208" i="2"/>
  <c r="U208" i="2"/>
  <c r="W208" i="2"/>
  <c r="AA208" i="2"/>
  <c r="AD36" i="2"/>
  <c r="AD37" i="2"/>
  <c r="AD38" i="2"/>
  <c r="S51" i="2"/>
  <c r="U51" i="2"/>
  <c r="W51" i="2"/>
  <c r="Y51" i="2"/>
  <c r="T52" i="2"/>
  <c r="U52" i="2" s="1"/>
  <c r="AD52" i="2"/>
  <c r="AF65" i="2"/>
  <c r="AD66" i="2"/>
  <c r="AF66" i="2" s="1"/>
  <c r="AG66" i="2" s="1"/>
  <c r="AH66" i="2" s="1"/>
  <c r="AD68" i="2"/>
  <c r="AF68" i="2" s="1"/>
  <c r="AG68" i="2" s="1"/>
  <c r="AH68" i="2" s="1"/>
  <c r="U69" i="2"/>
  <c r="W69" i="2"/>
  <c r="Y69" i="2"/>
  <c r="AA69" i="2"/>
  <c r="AD70" i="2"/>
  <c r="U71" i="2"/>
  <c r="W71" i="2"/>
  <c r="Y71" i="2"/>
  <c r="AA71" i="2"/>
  <c r="AD72" i="2"/>
  <c r="U73" i="2"/>
  <c r="W73" i="2"/>
  <c r="Y73" i="2"/>
  <c r="AA73" i="2"/>
  <c r="AD74" i="2"/>
  <c r="AD88" i="2"/>
  <c r="AF88" i="2" s="1"/>
  <c r="AG88" i="2" s="1"/>
  <c r="AH88" i="2" s="1"/>
  <c r="AD90" i="2"/>
  <c r="AF90" i="2" s="1"/>
  <c r="AG90" i="2" s="1"/>
  <c r="AH90" i="2" s="1"/>
  <c r="AD92" i="2"/>
  <c r="AF92" i="2" s="1"/>
  <c r="AG92" i="2" s="1"/>
  <c r="AH92" i="2" s="1"/>
  <c r="W93" i="2"/>
  <c r="Y93" i="2"/>
  <c r="AA93" i="2"/>
  <c r="AD94" i="2"/>
  <c r="W95" i="2"/>
  <c r="Y95" i="2"/>
  <c r="AA95" i="2"/>
  <c r="AD96" i="2"/>
  <c r="AD110" i="2"/>
  <c r="AF110" i="2" s="1"/>
  <c r="AG110" i="2" s="1"/>
  <c r="AH110" i="2" s="1"/>
  <c r="AD112" i="2"/>
  <c r="AF112" i="2" s="1"/>
  <c r="AG112" i="2" s="1"/>
  <c r="AH112" i="2" s="1"/>
  <c r="Y113" i="2"/>
  <c r="AA113" i="2"/>
  <c r="AD114" i="2"/>
  <c r="Y115" i="2"/>
  <c r="AA115" i="2"/>
  <c r="AD116" i="2"/>
  <c r="Y117" i="2"/>
  <c r="AA117" i="2"/>
  <c r="AD118" i="2"/>
  <c r="AD132" i="2"/>
  <c r="AF132" i="2" s="1"/>
  <c r="AG132" i="2" s="1"/>
  <c r="AH132" i="2" s="1"/>
  <c r="AD134" i="2"/>
  <c r="AF134" i="2" s="1"/>
  <c r="AG134" i="2" s="1"/>
  <c r="AH134" i="2" s="1"/>
  <c r="AD136" i="2"/>
  <c r="AF136" i="2" s="1"/>
  <c r="AG136" i="2" s="1"/>
  <c r="AH136" i="2" s="1"/>
  <c r="AA137" i="2"/>
  <c r="AD138" i="2"/>
  <c r="AA139" i="2"/>
  <c r="AD140" i="2"/>
  <c r="AF153" i="2"/>
  <c r="AD154" i="2"/>
  <c r="AF154" i="2" s="1"/>
  <c r="AG154" i="2" s="1"/>
  <c r="AH154" i="2" s="1"/>
  <c r="AD156" i="2"/>
  <c r="AF156" i="2" s="1"/>
  <c r="AG156" i="2" s="1"/>
  <c r="AH156" i="2" s="1"/>
  <c r="AD158" i="2"/>
  <c r="AF158" i="2" s="1"/>
  <c r="AG158" i="2" s="1"/>
  <c r="AH158" i="2" s="1"/>
  <c r="AD160" i="2"/>
  <c r="AF160" i="2" s="1"/>
  <c r="AG160" i="2" s="1"/>
  <c r="AH160" i="2" s="1"/>
  <c r="AD162" i="2"/>
  <c r="AF162" i="2" s="1"/>
  <c r="AG162" i="2" s="1"/>
  <c r="AH162" i="2" s="1"/>
  <c r="AD181" i="2"/>
  <c r="AD182" i="2"/>
  <c r="AD183" i="2"/>
  <c r="AD184" i="2"/>
  <c r="AD185" i="2"/>
  <c r="AD186" i="2"/>
  <c r="AD187" i="2"/>
  <c r="AD188" i="2"/>
  <c r="AD189" i="2"/>
  <c r="AD190" i="2"/>
  <c r="S203" i="2"/>
  <c r="U203" i="2"/>
  <c r="W203" i="2"/>
  <c r="Y203" i="2"/>
  <c r="AA203" i="2"/>
  <c r="T204" i="2"/>
  <c r="AD204" i="2"/>
  <c r="S205" i="2"/>
  <c r="U205" i="2"/>
  <c r="W205" i="2"/>
  <c r="Y205" i="2"/>
  <c r="AA205" i="2"/>
  <c r="T206" i="2"/>
  <c r="V206" i="2"/>
  <c r="X206" i="2"/>
  <c r="AD206" i="2"/>
  <c r="S207" i="2"/>
  <c r="U207" i="2"/>
  <c r="W207" i="2"/>
  <c r="AA207" i="2"/>
  <c r="T208" i="2"/>
  <c r="V208" i="2"/>
  <c r="AD208" i="2"/>
  <c r="AC209" i="2"/>
  <c r="AA209" i="2"/>
  <c r="AB209" i="2"/>
  <c r="Z209" i="2"/>
  <c r="X209" i="2"/>
  <c r="V209" i="2"/>
  <c r="T209" i="2"/>
  <c r="S209" i="2"/>
  <c r="W209" i="2"/>
  <c r="S210" i="2"/>
  <c r="U210" i="2"/>
  <c r="W210" i="2"/>
  <c r="AA210" i="2"/>
  <c r="AC210" i="2"/>
  <c r="T211" i="2"/>
  <c r="V211" i="2"/>
  <c r="X211" i="2"/>
  <c r="Z211" i="2"/>
  <c r="AB211" i="2"/>
  <c r="S212" i="2"/>
  <c r="U212" i="2"/>
  <c r="W212" i="2"/>
  <c r="AA212" i="2"/>
  <c r="AC212" i="2"/>
  <c r="T213" i="2"/>
  <c r="V213" i="2"/>
  <c r="X213" i="2"/>
  <c r="Z213" i="2"/>
  <c r="AB213" i="2"/>
  <c r="S214" i="2"/>
  <c r="U214" i="2"/>
  <c r="W214" i="2"/>
  <c r="Y214" i="2"/>
  <c r="AA214" i="2"/>
  <c r="AC214" i="2"/>
  <c r="T215" i="2"/>
  <c r="V215" i="2"/>
  <c r="X215" i="2"/>
  <c r="Z215" i="2"/>
  <c r="AB215" i="2"/>
  <c r="S216" i="2"/>
  <c r="U216" i="2"/>
  <c r="W216" i="2"/>
  <c r="Y216" i="2"/>
  <c r="AC216" i="2"/>
  <c r="T217" i="2"/>
  <c r="V217" i="2"/>
  <c r="X217" i="2"/>
  <c r="Z217" i="2"/>
  <c r="AB217" i="2"/>
  <c r="S218" i="2"/>
  <c r="U218" i="2"/>
  <c r="W218" i="2"/>
  <c r="Y218" i="2"/>
  <c r="AA218" i="2"/>
  <c r="AC218" i="2"/>
  <c r="T219" i="2"/>
  <c r="V219" i="2"/>
  <c r="X219" i="2"/>
  <c r="Z219" i="2"/>
  <c r="AB219" i="2"/>
  <c r="S220" i="2"/>
  <c r="U220" i="2"/>
  <c r="W220" i="2"/>
  <c r="Y220" i="2"/>
  <c r="AA220" i="2"/>
  <c r="AC220" i="2"/>
  <c r="T221" i="2"/>
  <c r="V221" i="2"/>
  <c r="X221" i="2"/>
  <c r="Z221" i="2"/>
  <c r="S222" i="2"/>
  <c r="U222" i="2"/>
  <c r="W222" i="2"/>
  <c r="Y222" i="2"/>
  <c r="AA222" i="2"/>
  <c r="AC222" i="2"/>
  <c r="T223" i="2"/>
  <c r="V223" i="2"/>
  <c r="X223" i="2"/>
  <c r="Z223" i="2"/>
  <c r="S224" i="2"/>
  <c r="U224" i="2"/>
  <c r="W224" i="2"/>
  <c r="Y224" i="2"/>
  <c r="AA224" i="2"/>
  <c r="AC224" i="2"/>
  <c r="T225" i="2"/>
  <c r="V225" i="2"/>
  <c r="X225" i="2"/>
  <c r="Z225" i="2"/>
  <c r="S226" i="2"/>
  <c r="U226" i="2"/>
  <c r="W226" i="2"/>
  <c r="Y226" i="2"/>
  <c r="AA226" i="2"/>
  <c r="AC226" i="2"/>
  <c r="T227" i="2"/>
  <c r="V227" i="2"/>
  <c r="X227" i="2"/>
  <c r="Z227" i="2"/>
  <c r="AB227" i="2"/>
  <c r="S228" i="2"/>
  <c r="U228" i="2"/>
  <c r="W228" i="2"/>
  <c r="Y228" i="2"/>
  <c r="AC228" i="2"/>
  <c r="T229" i="2"/>
  <c r="V229" i="2"/>
  <c r="X229" i="2"/>
  <c r="Z229" i="2"/>
  <c r="S230" i="2"/>
  <c r="U230" i="2"/>
  <c r="W230" i="2"/>
  <c r="Y230" i="2"/>
  <c r="AA230" i="2"/>
  <c r="AC230" i="2"/>
  <c r="T231" i="2"/>
  <c r="V231" i="2"/>
  <c r="X231" i="2"/>
  <c r="Z231" i="2"/>
  <c r="S232" i="2"/>
  <c r="U232" i="2"/>
  <c r="W232" i="2"/>
  <c r="Y232" i="2"/>
  <c r="AA232" i="2"/>
  <c r="AC232" i="2"/>
  <c r="T233" i="2"/>
  <c r="V233" i="2"/>
  <c r="X233" i="2"/>
  <c r="Z233" i="2"/>
  <c r="S234" i="2"/>
  <c r="U234" i="2"/>
  <c r="W234" i="2"/>
  <c r="Y234" i="2"/>
  <c r="AA234" i="2"/>
  <c r="AC234" i="2"/>
  <c r="T235" i="2"/>
  <c r="V235" i="2"/>
  <c r="X235" i="2"/>
  <c r="Z235" i="2"/>
  <c r="S236" i="2"/>
  <c r="U236" i="2"/>
  <c r="W236" i="2"/>
  <c r="Y236" i="2"/>
  <c r="AA236" i="2"/>
  <c r="AC236" i="2"/>
  <c r="T237" i="2"/>
  <c r="V237" i="2"/>
  <c r="X237" i="2"/>
  <c r="AB237" i="2"/>
  <c r="U239" i="2"/>
  <c r="W239" i="2"/>
  <c r="AA239" i="2"/>
  <c r="AC239" i="2"/>
  <c r="U240" i="2"/>
  <c r="W240" i="2"/>
  <c r="Y240" i="2"/>
  <c r="AA240" i="2"/>
  <c r="AC240" i="2"/>
  <c r="U241" i="2"/>
  <c r="W241" i="2"/>
  <c r="Y241" i="2"/>
  <c r="AA241" i="2"/>
  <c r="AC241" i="2"/>
  <c r="U242" i="2"/>
  <c r="W242" i="2"/>
  <c r="Y242" i="2"/>
  <c r="AA242" i="2"/>
  <c r="AC242" i="2"/>
  <c r="U243" i="2"/>
  <c r="W243" i="2"/>
  <c r="Y243" i="2"/>
  <c r="AA243" i="2"/>
  <c r="AC243" i="2"/>
  <c r="U244" i="2"/>
  <c r="W244" i="2"/>
  <c r="Y244" i="2"/>
  <c r="AA244" i="2"/>
  <c r="AC244" i="2"/>
  <c r="U245" i="2"/>
  <c r="W245" i="2"/>
  <c r="Y245" i="2"/>
  <c r="AA245" i="2"/>
  <c r="AC245" i="2"/>
  <c r="U246" i="2"/>
  <c r="W246" i="2"/>
  <c r="Y246" i="2"/>
  <c r="AA246" i="2"/>
  <c r="AC246" i="2"/>
  <c r="U247" i="2"/>
  <c r="W247" i="2"/>
  <c r="Y247" i="2"/>
  <c r="AA247" i="2"/>
  <c r="AC247" i="2"/>
  <c r="U248" i="2"/>
  <c r="W248" i="2"/>
  <c r="Y248" i="2"/>
  <c r="AA248" i="2"/>
  <c r="AC248" i="2"/>
  <c r="U249" i="2"/>
  <c r="W249" i="2"/>
  <c r="Y249" i="2"/>
  <c r="AA249" i="2"/>
  <c r="AC249" i="2"/>
  <c r="U250" i="2"/>
  <c r="W250" i="2"/>
  <c r="Y250" i="2"/>
  <c r="AA250" i="2"/>
  <c r="AC250" i="2"/>
  <c r="U251" i="2"/>
  <c r="W251" i="2"/>
  <c r="Y251" i="2"/>
  <c r="AA251" i="2"/>
  <c r="AC251" i="2"/>
  <c r="U252" i="2"/>
  <c r="W252" i="2"/>
  <c r="Y252" i="2"/>
  <c r="AA252" i="2"/>
  <c r="AC252" i="2"/>
  <c r="U253" i="2"/>
  <c r="W253" i="2"/>
  <c r="Y253" i="2"/>
  <c r="AA253" i="2"/>
  <c r="AC253" i="2"/>
  <c r="U254" i="2"/>
  <c r="W254" i="2"/>
  <c r="Y254" i="2"/>
  <c r="AA254" i="2"/>
  <c r="AC254" i="2"/>
  <c r="U255" i="2"/>
  <c r="W255" i="2"/>
  <c r="Y255" i="2"/>
  <c r="AA255" i="2"/>
  <c r="AC255" i="2"/>
  <c r="U256" i="2"/>
  <c r="W256" i="2"/>
  <c r="Y256" i="2"/>
  <c r="AA256" i="2"/>
  <c r="AC256" i="2"/>
  <c r="U257" i="2"/>
  <c r="W257" i="2"/>
  <c r="Y257" i="2"/>
  <c r="AA257" i="2"/>
  <c r="AC257" i="2"/>
  <c r="M258" i="2"/>
  <c r="U259" i="2"/>
  <c r="W259" i="2"/>
  <c r="Y259" i="2"/>
  <c r="AA259" i="2"/>
  <c r="V260" i="2"/>
  <c r="X260" i="2"/>
  <c r="Z260" i="2"/>
  <c r="AB260" i="2"/>
  <c r="U261" i="2"/>
  <c r="W261" i="2"/>
  <c r="Y261" i="2"/>
  <c r="AA261" i="2"/>
  <c r="V262" i="2"/>
  <c r="X262" i="2"/>
  <c r="Z262" i="2"/>
  <c r="AB262" i="2"/>
  <c r="U263" i="2"/>
  <c r="W263" i="2"/>
  <c r="Y263" i="2"/>
  <c r="AA263" i="2"/>
  <c r="V264" i="2"/>
  <c r="X264" i="2"/>
  <c r="Z264" i="2"/>
  <c r="AB264" i="2"/>
  <c r="U265" i="2"/>
  <c r="W265" i="2"/>
  <c r="Y265" i="2"/>
  <c r="AA265" i="2"/>
  <c r="V266" i="2"/>
  <c r="X266" i="2"/>
  <c r="Z266" i="2"/>
  <c r="AB266" i="2"/>
  <c r="U267" i="2"/>
  <c r="W267" i="2"/>
  <c r="Y267" i="2"/>
  <c r="AA267" i="2"/>
  <c r="V268" i="2"/>
  <c r="X268" i="2"/>
  <c r="Z268" i="2"/>
  <c r="AB268" i="2"/>
  <c r="U269" i="2"/>
  <c r="W269" i="2"/>
  <c r="Y269" i="2"/>
  <c r="AA269" i="2"/>
  <c r="V270" i="2"/>
  <c r="X270" i="2"/>
  <c r="Z270" i="2"/>
  <c r="AB270" i="2"/>
  <c r="U271" i="2"/>
  <c r="W271" i="2"/>
  <c r="Y271" i="2"/>
  <c r="AA271" i="2"/>
  <c r="V272" i="2"/>
  <c r="X272" i="2"/>
  <c r="Z272" i="2"/>
  <c r="AB272" i="2"/>
  <c r="U273" i="2"/>
  <c r="W273" i="2"/>
  <c r="Y273" i="2"/>
  <c r="AA273" i="2"/>
  <c r="V274" i="2"/>
  <c r="X274" i="2"/>
  <c r="Z274" i="2"/>
  <c r="AB274" i="2"/>
  <c r="U275" i="2"/>
  <c r="W275" i="2"/>
  <c r="Y275" i="2"/>
  <c r="V276" i="2"/>
  <c r="X276" i="2"/>
  <c r="Z276" i="2"/>
  <c r="AB276" i="2"/>
  <c r="U277" i="2"/>
  <c r="W277" i="2"/>
  <c r="Y277" i="2"/>
  <c r="AC277" i="2"/>
  <c r="V278" i="2"/>
  <c r="X278" i="2"/>
  <c r="Z278" i="2"/>
  <c r="AB278" i="2"/>
  <c r="U279" i="2"/>
  <c r="W279" i="2"/>
  <c r="Y279" i="2"/>
  <c r="AA279" i="2"/>
  <c r="AC279" i="2"/>
  <c r="V280" i="2"/>
  <c r="X280" i="2"/>
  <c r="AB280" i="2"/>
  <c r="W282" i="2"/>
  <c r="Y282" i="2"/>
  <c r="AA282" i="2"/>
  <c r="AC282" i="2"/>
  <c r="W283" i="2"/>
  <c r="Y283" i="2"/>
  <c r="AA283" i="2"/>
  <c r="AC283" i="2"/>
  <c r="W284" i="2"/>
  <c r="Y284" i="2"/>
  <c r="AA284" i="2"/>
  <c r="AC284" i="2"/>
  <c r="W285" i="2"/>
  <c r="Y285" i="2"/>
  <c r="AA285" i="2"/>
  <c r="AC285" i="2"/>
  <c r="W286" i="2"/>
  <c r="Y286" i="2"/>
  <c r="AA286" i="2"/>
  <c r="AC286" i="2"/>
  <c r="W287" i="2"/>
  <c r="Y287" i="2"/>
  <c r="AA287" i="2"/>
  <c r="AC287" i="2"/>
  <c r="W288" i="2"/>
  <c r="Y288" i="2"/>
  <c r="AA288" i="2"/>
  <c r="AC288" i="2"/>
  <c r="W289" i="2"/>
  <c r="Y289" i="2"/>
  <c r="AA289" i="2"/>
  <c r="AC289" i="2"/>
  <c r="Y290" i="2"/>
  <c r="AA290" i="2"/>
  <c r="AC290" i="2"/>
  <c r="Y291" i="2"/>
  <c r="AA291" i="2"/>
  <c r="AC291" i="2"/>
  <c r="M292" i="2"/>
  <c r="W293" i="2"/>
  <c r="Y293" i="2"/>
  <c r="Y294" i="2" s="1"/>
  <c r="AA293" i="2"/>
  <c r="AA294" i="2" s="1"/>
  <c r="X295" i="2"/>
  <c r="Z295" i="2"/>
  <c r="X296" i="2"/>
  <c r="Z296" i="2"/>
  <c r="Z298" i="2"/>
  <c r="AB298" i="2"/>
  <c r="AB301" i="2"/>
  <c r="Z301" i="2"/>
  <c r="Y301" i="2"/>
  <c r="AC301" i="2"/>
  <c r="AB305" i="2"/>
  <c r="Z305" i="2"/>
  <c r="Y305" i="2"/>
  <c r="AC305" i="2"/>
  <c r="AB309" i="2"/>
  <c r="Z309" i="2"/>
  <c r="Y309" i="2"/>
  <c r="AC309" i="2"/>
  <c r="AB313" i="2"/>
  <c r="Z313" i="2"/>
  <c r="Y313" i="2"/>
  <c r="AC313" i="2"/>
  <c r="AB361" i="2"/>
  <c r="T210" i="2"/>
  <c r="V210" i="2"/>
  <c r="X210" i="2"/>
  <c r="Z210" i="2"/>
  <c r="S211" i="2"/>
  <c r="U211" i="2"/>
  <c r="W211" i="2"/>
  <c r="AA211" i="2"/>
  <c r="T212" i="2"/>
  <c r="V212" i="2"/>
  <c r="X212" i="2"/>
  <c r="Z212" i="2"/>
  <c r="S213" i="2"/>
  <c r="U213" i="2"/>
  <c r="W213" i="2"/>
  <c r="Y213" i="2"/>
  <c r="AA213" i="2"/>
  <c r="T214" i="2"/>
  <c r="V214" i="2"/>
  <c r="X214" i="2"/>
  <c r="Z214" i="2"/>
  <c r="S215" i="2"/>
  <c r="U215" i="2"/>
  <c r="W215" i="2"/>
  <c r="Y215" i="2"/>
  <c r="AA215" i="2"/>
  <c r="T216" i="2"/>
  <c r="V216" i="2"/>
  <c r="X216" i="2"/>
  <c r="Z216" i="2"/>
  <c r="S217" i="2"/>
  <c r="AA217" i="2" s="1"/>
  <c r="U217" i="2"/>
  <c r="W217" i="2"/>
  <c r="Y217" i="2"/>
  <c r="T218" i="2"/>
  <c r="V218" i="2"/>
  <c r="X218" i="2"/>
  <c r="Z218" i="2"/>
  <c r="S219" i="2"/>
  <c r="U219" i="2"/>
  <c r="W219" i="2"/>
  <c r="Y219" i="2"/>
  <c r="AA219" i="2"/>
  <c r="T220" i="2"/>
  <c r="V220" i="2"/>
  <c r="X220" i="2"/>
  <c r="Z220" i="2"/>
  <c r="S221" i="2"/>
  <c r="U221" i="2"/>
  <c r="W221" i="2"/>
  <c r="Y221" i="2"/>
  <c r="AA221" i="2"/>
  <c r="T222" i="2"/>
  <c r="V222" i="2"/>
  <c r="X222" i="2"/>
  <c r="Z222" i="2"/>
  <c r="S223" i="2"/>
  <c r="U223" i="2"/>
  <c r="W223" i="2"/>
  <c r="Y223" i="2"/>
  <c r="AA223" i="2"/>
  <c r="T224" i="2"/>
  <c r="V224" i="2"/>
  <c r="X224" i="2"/>
  <c r="Z224" i="2"/>
  <c r="S225" i="2"/>
  <c r="U225" i="2"/>
  <c r="W225" i="2"/>
  <c r="Y225" i="2"/>
  <c r="AA225" i="2"/>
  <c r="T226" i="2"/>
  <c r="V226" i="2"/>
  <c r="Z226" i="2" s="1"/>
  <c r="X226" i="2"/>
  <c r="S227" i="2"/>
  <c r="U227" i="2"/>
  <c r="W227" i="2"/>
  <c r="Y227" i="2"/>
  <c r="T228" i="2"/>
  <c r="V228" i="2"/>
  <c r="X228" i="2"/>
  <c r="Z228" i="2"/>
  <c r="S229" i="2"/>
  <c r="U229" i="2"/>
  <c r="W229" i="2"/>
  <c r="Y229" i="2"/>
  <c r="AA229" i="2"/>
  <c r="T230" i="2"/>
  <c r="V230" i="2"/>
  <c r="X230" i="2"/>
  <c r="Z230" i="2"/>
  <c r="S231" i="2"/>
  <c r="U231" i="2"/>
  <c r="W231" i="2"/>
  <c r="Y231" i="2"/>
  <c r="AA231" i="2"/>
  <c r="T232" i="2"/>
  <c r="V232" i="2"/>
  <c r="X232" i="2"/>
  <c r="Z232" i="2"/>
  <c r="S233" i="2"/>
  <c r="U233" i="2"/>
  <c r="W233" i="2"/>
  <c r="Y233" i="2"/>
  <c r="AA233" i="2"/>
  <c r="T234" i="2"/>
  <c r="V234" i="2"/>
  <c r="X234" i="2"/>
  <c r="Z234" i="2"/>
  <c r="S235" i="2"/>
  <c r="U235" i="2"/>
  <c r="W235" i="2"/>
  <c r="Y235" i="2"/>
  <c r="AA235" i="2"/>
  <c r="T236" i="2"/>
  <c r="V236" i="2"/>
  <c r="X236" i="2"/>
  <c r="Z236" i="2"/>
  <c r="S237" i="2"/>
  <c r="U237" i="2"/>
  <c r="W237" i="2"/>
  <c r="Y237" i="2"/>
  <c r="AA237" i="2"/>
  <c r="T239" i="2"/>
  <c r="V239" i="2"/>
  <c r="X239" i="2"/>
  <c r="Z239" i="2"/>
  <c r="T240" i="2"/>
  <c r="V240" i="2"/>
  <c r="X240" i="2"/>
  <c r="T241" i="2"/>
  <c r="V241" i="2"/>
  <c r="X241" i="2"/>
  <c r="T242" i="2"/>
  <c r="V242" i="2"/>
  <c r="X242" i="2"/>
  <c r="T243" i="2"/>
  <c r="V243" i="2"/>
  <c r="X243" i="2"/>
  <c r="T244" i="2"/>
  <c r="V244" i="2"/>
  <c r="X244" i="2"/>
  <c r="T245" i="2"/>
  <c r="V245" i="2"/>
  <c r="X245" i="2"/>
  <c r="Z245" i="2"/>
  <c r="T246" i="2"/>
  <c r="V246" i="2"/>
  <c r="X246" i="2"/>
  <c r="Z246" i="2"/>
  <c r="T247" i="2"/>
  <c r="V247" i="2"/>
  <c r="X247" i="2"/>
  <c r="Z247" i="2"/>
  <c r="T248" i="2"/>
  <c r="V248" i="2"/>
  <c r="X248" i="2"/>
  <c r="Z248" i="2"/>
  <c r="T249" i="2"/>
  <c r="V249" i="2"/>
  <c r="X249" i="2"/>
  <c r="T250" i="2"/>
  <c r="V250" i="2"/>
  <c r="X250" i="2"/>
  <c r="Z250" i="2"/>
  <c r="T251" i="2"/>
  <c r="V251" i="2"/>
  <c r="X251" i="2"/>
  <c r="Z251" i="2"/>
  <c r="T252" i="2"/>
  <c r="V252" i="2"/>
  <c r="X252" i="2"/>
  <c r="Z252" i="2"/>
  <c r="T253" i="2"/>
  <c r="V253" i="2"/>
  <c r="X253" i="2"/>
  <c r="Z253" i="2"/>
  <c r="T254" i="2"/>
  <c r="V254" i="2"/>
  <c r="X254" i="2"/>
  <c r="Z254" i="2"/>
  <c r="T255" i="2"/>
  <c r="V255" i="2"/>
  <c r="X255" i="2"/>
  <c r="Z255" i="2"/>
  <c r="T256" i="2"/>
  <c r="V256" i="2"/>
  <c r="X256" i="2"/>
  <c r="Z256" i="2"/>
  <c r="T257" i="2"/>
  <c r="V257" i="2"/>
  <c r="X257" i="2"/>
  <c r="Z257" i="2"/>
  <c r="V259" i="2"/>
  <c r="X259" i="2"/>
  <c r="Z259" i="2"/>
  <c r="U260" i="2"/>
  <c r="W260" i="2"/>
  <c r="Y260" i="2"/>
  <c r="AA260" i="2"/>
  <c r="V261" i="2"/>
  <c r="X261" i="2"/>
  <c r="Z261" i="2"/>
  <c r="U262" i="2"/>
  <c r="W262" i="2"/>
  <c r="Y262" i="2"/>
  <c r="AA262" i="2"/>
  <c r="V263" i="2"/>
  <c r="X263" i="2"/>
  <c r="Z263" i="2"/>
  <c r="U264" i="2"/>
  <c r="W264" i="2"/>
  <c r="Y264" i="2"/>
  <c r="AA264" i="2"/>
  <c r="V265" i="2"/>
  <c r="X265" i="2"/>
  <c r="Z265" i="2"/>
  <c r="U266" i="2"/>
  <c r="W266" i="2"/>
  <c r="Y266" i="2"/>
  <c r="AA266" i="2"/>
  <c r="V267" i="2"/>
  <c r="X267" i="2"/>
  <c r="Z267" i="2"/>
  <c r="U268" i="2"/>
  <c r="W268" i="2"/>
  <c r="Y268" i="2"/>
  <c r="AA268" i="2"/>
  <c r="V269" i="2"/>
  <c r="X269" i="2"/>
  <c r="Z269" i="2"/>
  <c r="U270" i="2"/>
  <c r="W270" i="2"/>
  <c r="Y270" i="2"/>
  <c r="AA270" i="2"/>
  <c r="V271" i="2"/>
  <c r="X271" i="2"/>
  <c r="Z271" i="2"/>
  <c r="U272" i="2"/>
  <c r="W272" i="2"/>
  <c r="Y272" i="2"/>
  <c r="AA272" i="2"/>
  <c r="V273" i="2"/>
  <c r="X273" i="2"/>
  <c r="Z273" i="2"/>
  <c r="U274" i="2"/>
  <c r="W274" i="2"/>
  <c r="Y274" i="2"/>
  <c r="V275" i="2"/>
  <c r="X275" i="2"/>
  <c r="U276" i="2"/>
  <c r="W276" i="2"/>
  <c r="Y276" i="2"/>
  <c r="V277" i="2"/>
  <c r="X277" i="2"/>
  <c r="U278" i="2"/>
  <c r="W278" i="2"/>
  <c r="Y278" i="2"/>
  <c r="V279" i="2"/>
  <c r="X279" i="2"/>
  <c r="Z279" i="2"/>
  <c r="U280" i="2"/>
  <c r="W280" i="2"/>
  <c r="Y280" i="2"/>
  <c r="AA280" i="2"/>
  <c r="V282" i="2"/>
  <c r="X282" i="2"/>
  <c r="Z282" i="2"/>
  <c r="V283" i="2"/>
  <c r="X283" i="2"/>
  <c r="Z283" i="2"/>
  <c r="V284" i="2"/>
  <c r="X284" i="2"/>
  <c r="Z284" i="2"/>
  <c r="V285" i="2"/>
  <c r="X285" i="2"/>
  <c r="Z285" i="2"/>
  <c r="V286" i="2"/>
  <c r="X286" i="2"/>
  <c r="Z286" i="2"/>
  <c r="V287" i="2"/>
  <c r="X287" i="2"/>
  <c r="Z287" i="2"/>
  <c r="V288" i="2"/>
  <c r="X288" i="2"/>
  <c r="Z288" i="2"/>
  <c r="V289" i="2"/>
  <c r="X289" i="2"/>
  <c r="Z289" i="2"/>
  <c r="V290" i="2"/>
  <c r="X290" i="2"/>
  <c r="Z290" i="2"/>
  <c r="V291" i="2"/>
  <c r="X291" i="2"/>
  <c r="Z291" i="2"/>
  <c r="X293" i="2"/>
  <c r="X294" i="2" s="1"/>
  <c r="Z293" i="2"/>
  <c r="Z294" i="2" s="1"/>
  <c r="Y295" i="2"/>
  <c r="AA295" i="2"/>
  <c r="Y296" i="2"/>
  <c r="AA296" i="2"/>
  <c r="Y298" i="2"/>
  <c r="AA298" i="2"/>
  <c r="AB299" i="2"/>
  <c r="Z299" i="2"/>
  <c r="Y299" i="2"/>
  <c r="AC299" i="2"/>
  <c r="AA301" i="2"/>
  <c r="AB303" i="2"/>
  <c r="Z303" i="2"/>
  <c r="Y303" i="2"/>
  <c r="AC303" i="2"/>
  <c r="AA305" i="2"/>
  <c r="AB307" i="2"/>
  <c r="Z307" i="2"/>
  <c r="Y307" i="2"/>
  <c r="AC307" i="2"/>
  <c r="AA309" i="2"/>
  <c r="AB311" i="2"/>
  <c r="Z311" i="2"/>
  <c r="Y311" i="2"/>
  <c r="AC311" i="2"/>
  <c r="AA313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M350" i="2"/>
  <c r="AA351" i="2"/>
  <c r="AC351" i="2"/>
  <c r="AA353" i="2"/>
  <c r="AC353" i="2"/>
  <c r="AA355" i="2"/>
  <c r="AC355" i="2"/>
  <c r="AA357" i="2"/>
  <c r="AC357" i="2"/>
  <c r="AA359" i="2"/>
  <c r="AC359" i="2"/>
  <c r="M377" i="2"/>
  <c r="S384" i="2"/>
  <c r="U384" i="2"/>
  <c r="W384" i="2"/>
  <c r="Y384" i="2"/>
  <c r="AA384" i="2"/>
  <c r="AC384" i="2"/>
  <c r="AQ384" i="2"/>
  <c r="AS384" i="2"/>
  <c r="AU384" i="2"/>
  <c r="AW384" i="2"/>
  <c r="AY384" i="2"/>
  <c r="S385" i="2"/>
  <c r="U385" i="2"/>
  <c r="W385" i="2"/>
  <c r="Y385" i="2"/>
  <c r="AA385" i="2"/>
  <c r="AC385" i="2"/>
  <c r="AQ385" i="2"/>
  <c r="AS385" i="2"/>
  <c r="AU385" i="2"/>
  <c r="AW385" i="2"/>
  <c r="AY385" i="2"/>
  <c r="S386" i="2"/>
  <c r="U386" i="2"/>
  <c r="W386" i="2"/>
  <c r="Y386" i="2"/>
  <c r="AA386" i="2"/>
  <c r="AC386" i="2"/>
  <c r="AQ386" i="2"/>
  <c r="AS386" i="2"/>
  <c r="AU386" i="2"/>
  <c r="AW386" i="2"/>
  <c r="AY386" i="2"/>
  <c r="S387" i="2"/>
  <c r="U387" i="2"/>
  <c r="W387" i="2"/>
  <c r="Y387" i="2"/>
  <c r="AA387" i="2"/>
  <c r="AC387" i="2"/>
  <c r="AQ387" i="2"/>
  <c r="AS387" i="2"/>
  <c r="AU387" i="2"/>
  <c r="AW387" i="2"/>
  <c r="AY387" i="2"/>
  <c r="AY388" i="2"/>
  <c r="AW388" i="2"/>
  <c r="AU388" i="2"/>
  <c r="AS388" i="2"/>
  <c r="AZ388" i="2"/>
  <c r="AX388" i="2"/>
  <c r="AV388" i="2"/>
  <c r="AT388" i="2"/>
  <c r="AR388" i="2"/>
  <c r="S388" i="2"/>
  <c r="U388" i="2"/>
  <c r="W388" i="2"/>
  <c r="Y388" i="2"/>
  <c r="AA388" i="2"/>
  <c r="AC388" i="2"/>
  <c r="AQ388" i="2"/>
  <c r="Y300" i="2"/>
  <c r="AA300" i="2"/>
  <c r="Y302" i="2"/>
  <c r="AA302" i="2"/>
  <c r="Y304" i="2"/>
  <c r="AA304" i="2"/>
  <c r="Y306" i="2"/>
  <c r="AA306" i="2"/>
  <c r="Y308" i="2"/>
  <c r="AA308" i="2"/>
  <c r="Y310" i="2"/>
  <c r="AA310" i="2"/>
  <c r="Y312" i="2"/>
  <c r="AA312" i="2"/>
  <c r="Y314" i="2"/>
  <c r="AA314" i="2"/>
  <c r="Z316" i="2"/>
  <c r="Z317" i="2"/>
  <c r="Z318" i="2"/>
  <c r="Z319" i="2"/>
  <c r="Z320" i="2"/>
  <c r="AF320" i="2" s="1"/>
  <c r="AG320" i="2" s="1"/>
  <c r="AH320" i="2" s="1"/>
  <c r="Z321" i="2"/>
  <c r="Z322" i="2"/>
  <c r="Z323" i="2"/>
  <c r="AF323" i="2" s="1"/>
  <c r="AG323" i="2" s="1"/>
  <c r="AH323" i="2" s="1"/>
  <c r="Z324" i="2"/>
  <c r="AF324" i="2" s="1"/>
  <c r="AG324" i="2" s="1"/>
  <c r="AH324" i="2" s="1"/>
  <c r="Z325" i="2"/>
  <c r="AF325" i="2" s="1"/>
  <c r="AG325" i="2" s="1"/>
  <c r="AH325" i="2" s="1"/>
  <c r="Z326" i="2"/>
  <c r="Z327" i="2"/>
  <c r="AF327" i="2" s="1"/>
  <c r="AG327" i="2" s="1"/>
  <c r="AH327" i="2" s="1"/>
  <c r="Z328" i="2"/>
  <c r="AF328" i="2" s="1"/>
  <c r="AG328" i="2" s="1"/>
  <c r="AH328" i="2" s="1"/>
  <c r="Z329" i="2"/>
  <c r="Z330" i="2"/>
  <c r="Z331" i="2"/>
  <c r="Z332" i="2"/>
  <c r="AF332" i="2" s="1"/>
  <c r="AG332" i="2" s="1"/>
  <c r="AH332" i="2" s="1"/>
  <c r="Z333" i="2"/>
  <c r="Z334" i="2"/>
  <c r="Z335" i="2"/>
  <c r="AF335" i="2" s="1"/>
  <c r="AG335" i="2" s="1"/>
  <c r="AH335" i="2" s="1"/>
  <c r="Z336" i="2"/>
  <c r="AF336" i="2" s="1"/>
  <c r="AG336" i="2" s="1"/>
  <c r="AH336" i="2" s="1"/>
  <c r="Z337" i="2"/>
  <c r="AF337" i="2" s="1"/>
  <c r="AG337" i="2" s="1"/>
  <c r="AH337" i="2" s="1"/>
  <c r="Z338" i="2"/>
  <c r="Z339" i="2"/>
  <c r="AF339" i="2" s="1"/>
  <c r="AG339" i="2" s="1"/>
  <c r="AH339" i="2" s="1"/>
  <c r="Z340" i="2"/>
  <c r="AF340" i="2" s="1"/>
  <c r="AG340" i="2" s="1"/>
  <c r="AH340" i="2" s="1"/>
  <c r="Z341" i="2"/>
  <c r="Z342" i="2"/>
  <c r="Z343" i="2"/>
  <c r="Z344" i="2"/>
  <c r="Z345" i="2"/>
  <c r="Z346" i="2"/>
  <c r="Z347" i="2"/>
  <c r="Z348" i="2"/>
  <c r="Z349" i="2"/>
  <c r="AA352" i="2"/>
  <c r="AF352" i="2" s="1"/>
  <c r="AG352" i="2" s="1"/>
  <c r="AH352" i="2" s="1"/>
  <c r="AA354" i="2"/>
  <c r="AF354" i="2" s="1"/>
  <c r="AG354" i="2" s="1"/>
  <c r="AH354" i="2" s="1"/>
  <c r="AA356" i="2"/>
  <c r="AA358" i="2"/>
  <c r="AF358" i="2" s="1"/>
  <c r="AG358" i="2" s="1"/>
  <c r="AH358" i="2" s="1"/>
  <c r="AA360" i="2"/>
  <c r="AF360" i="2" s="1"/>
  <c r="AG360" i="2" s="1"/>
  <c r="AH360" i="2" s="1"/>
  <c r="AB384" i="2"/>
  <c r="AR384" i="2"/>
  <c r="AT384" i="2"/>
  <c r="AV384" i="2"/>
  <c r="AX384" i="2"/>
  <c r="X385" i="2"/>
  <c r="Z385" i="2"/>
  <c r="AB385" i="2"/>
  <c r="AR385" i="2"/>
  <c r="AT385" i="2"/>
  <c r="AV385" i="2"/>
  <c r="AX385" i="2"/>
  <c r="T386" i="2"/>
  <c r="V386" i="2"/>
  <c r="X386" i="2"/>
  <c r="Z386" i="2"/>
  <c r="AB386" i="2"/>
  <c r="AR386" i="2"/>
  <c r="AT386" i="2"/>
  <c r="AV386" i="2"/>
  <c r="AX386" i="2"/>
  <c r="R387" i="2"/>
  <c r="T387" i="2"/>
  <c r="V387" i="2"/>
  <c r="X387" i="2"/>
  <c r="Z387" i="2"/>
  <c r="AB387" i="2"/>
  <c r="AR387" i="2"/>
  <c r="AT387" i="2"/>
  <c r="AV387" i="2"/>
  <c r="AX387" i="2"/>
  <c r="R388" i="2"/>
  <c r="T388" i="2"/>
  <c r="V388" i="2"/>
  <c r="X388" i="2"/>
  <c r="Z388" i="2"/>
  <c r="AB388" i="2"/>
  <c r="R389" i="2"/>
  <c r="T389" i="2"/>
  <c r="V389" i="2"/>
  <c r="X389" i="2"/>
  <c r="Z389" i="2"/>
  <c r="AB389" i="2"/>
  <c r="AR389" i="2"/>
  <c r="AT389" i="2"/>
  <c r="AV389" i="2"/>
  <c r="AX389" i="2"/>
  <c r="AZ389" i="2"/>
  <c r="R390" i="2"/>
  <c r="T390" i="2"/>
  <c r="V390" i="2"/>
  <c r="X390" i="2"/>
  <c r="Z390" i="2"/>
  <c r="AB390" i="2"/>
  <c r="AR390" i="2"/>
  <c r="AT390" i="2"/>
  <c r="AV390" i="2"/>
  <c r="AX390" i="2"/>
  <c r="AZ390" i="2"/>
  <c r="R391" i="2"/>
  <c r="T391" i="2"/>
  <c r="V391" i="2"/>
  <c r="X391" i="2"/>
  <c r="Z391" i="2"/>
  <c r="AB391" i="2"/>
  <c r="AR391" i="2"/>
  <c r="AT391" i="2"/>
  <c r="AV391" i="2"/>
  <c r="AX391" i="2"/>
  <c r="AZ391" i="2"/>
  <c r="R392" i="2"/>
  <c r="T392" i="2"/>
  <c r="V392" i="2"/>
  <c r="X392" i="2"/>
  <c r="Z392" i="2"/>
  <c r="AB392" i="2"/>
  <c r="AR392" i="2"/>
  <c r="AT392" i="2"/>
  <c r="AV392" i="2"/>
  <c r="AX392" i="2"/>
  <c r="AZ392" i="2"/>
  <c r="R393" i="2"/>
  <c r="T393" i="2"/>
  <c r="V393" i="2"/>
  <c r="X393" i="2"/>
  <c r="Z393" i="2"/>
  <c r="AB393" i="2"/>
  <c r="AR393" i="2"/>
  <c r="AT393" i="2"/>
  <c r="AV393" i="2"/>
  <c r="AX393" i="2"/>
  <c r="AZ393" i="2"/>
  <c r="S395" i="2"/>
  <c r="U395" i="2"/>
  <c r="W395" i="2"/>
  <c r="Y395" i="2"/>
  <c r="AA395" i="2"/>
  <c r="AC395" i="2"/>
  <c r="S396" i="2"/>
  <c r="U396" i="2"/>
  <c r="W396" i="2"/>
  <c r="Y396" i="2"/>
  <c r="AA396" i="2"/>
  <c r="AC396" i="2"/>
  <c r="S397" i="2"/>
  <c r="U397" i="2"/>
  <c r="W397" i="2"/>
  <c r="Y397" i="2"/>
  <c r="AA397" i="2"/>
  <c r="AC397" i="2"/>
  <c r="S398" i="2"/>
  <c r="U398" i="2"/>
  <c r="W398" i="2"/>
  <c r="Y398" i="2"/>
  <c r="AA398" i="2"/>
  <c r="AC398" i="2"/>
  <c r="S399" i="2"/>
  <c r="U399" i="2"/>
  <c r="W399" i="2"/>
  <c r="Y399" i="2"/>
  <c r="AA399" i="2"/>
  <c r="AC399" i="2"/>
  <c r="S400" i="2"/>
  <c r="U400" i="2"/>
  <c r="W400" i="2"/>
  <c r="Y400" i="2"/>
  <c r="AA400" i="2"/>
  <c r="AC400" i="2"/>
  <c r="S401" i="2"/>
  <c r="U401" i="2"/>
  <c r="W401" i="2"/>
  <c r="Y401" i="2"/>
  <c r="AA401" i="2"/>
  <c r="AB408" i="2"/>
  <c r="Z408" i="2"/>
  <c r="X408" i="2"/>
  <c r="V408" i="2"/>
  <c r="T408" i="2"/>
  <c r="S408" i="2"/>
  <c r="W408" i="2"/>
  <c r="AA408" i="2"/>
  <c r="S389" i="2"/>
  <c r="U389" i="2"/>
  <c r="W389" i="2"/>
  <c r="Y389" i="2"/>
  <c r="AA389" i="2"/>
  <c r="AC389" i="2"/>
  <c r="AQ389" i="2"/>
  <c r="AS389" i="2"/>
  <c r="AU389" i="2"/>
  <c r="AW389" i="2"/>
  <c r="S390" i="2"/>
  <c r="U390" i="2"/>
  <c r="W390" i="2"/>
  <c r="Y390" i="2"/>
  <c r="AA390" i="2"/>
  <c r="AC390" i="2"/>
  <c r="AQ390" i="2"/>
  <c r="AS390" i="2"/>
  <c r="AU390" i="2"/>
  <c r="AW390" i="2"/>
  <c r="S391" i="2"/>
  <c r="U391" i="2"/>
  <c r="W391" i="2"/>
  <c r="Y391" i="2"/>
  <c r="AA391" i="2"/>
  <c r="AC391" i="2"/>
  <c r="AQ391" i="2"/>
  <c r="AS391" i="2"/>
  <c r="AU391" i="2"/>
  <c r="AW391" i="2"/>
  <c r="S392" i="2"/>
  <c r="U392" i="2"/>
  <c r="W392" i="2"/>
  <c r="Y392" i="2"/>
  <c r="AA392" i="2"/>
  <c r="AC392" i="2"/>
  <c r="AQ392" i="2"/>
  <c r="AS392" i="2"/>
  <c r="AU392" i="2"/>
  <c r="AW392" i="2"/>
  <c r="S393" i="2"/>
  <c r="U393" i="2"/>
  <c r="W393" i="2"/>
  <c r="Y393" i="2"/>
  <c r="AA393" i="2"/>
  <c r="AC393" i="2"/>
  <c r="AQ393" i="2"/>
  <c r="AS393" i="2"/>
  <c r="AU393" i="2"/>
  <c r="AW393" i="2"/>
  <c r="R395" i="2"/>
  <c r="T395" i="2"/>
  <c r="V395" i="2"/>
  <c r="X395" i="2"/>
  <c r="Z395" i="2"/>
  <c r="R396" i="2"/>
  <c r="T396" i="2"/>
  <c r="V396" i="2"/>
  <c r="X396" i="2"/>
  <c r="Z396" i="2"/>
  <c r="R397" i="2"/>
  <c r="T397" i="2"/>
  <c r="V397" i="2"/>
  <c r="X397" i="2"/>
  <c r="Z397" i="2"/>
  <c r="R398" i="2"/>
  <c r="T398" i="2"/>
  <c r="V398" i="2"/>
  <c r="X398" i="2"/>
  <c r="Z398" i="2"/>
  <c r="R399" i="2"/>
  <c r="T399" i="2"/>
  <c r="V399" i="2"/>
  <c r="X399" i="2"/>
  <c r="Z399" i="2"/>
  <c r="R400" i="2"/>
  <c r="T400" i="2"/>
  <c r="V400" i="2"/>
  <c r="X400" i="2"/>
  <c r="Z400" i="2"/>
  <c r="R401" i="2"/>
  <c r="T401" i="2"/>
  <c r="V401" i="2"/>
  <c r="X401" i="2"/>
  <c r="Z401" i="2"/>
  <c r="AC401" i="2"/>
  <c r="AB406" i="2"/>
  <c r="Z406" i="2"/>
  <c r="X406" i="2"/>
  <c r="V406" i="2"/>
  <c r="T406" i="2"/>
  <c r="M416" i="2"/>
  <c r="S406" i="2"/>
  <c r="W406" i="2"/>
  <c r="AA406" i="2"/>
  <c r="U408" i="2"/>
  <c r="Y408" i="2"/>
  <c r="AC408" i="2"/>
  <c r="AC416" i="2" s="1"/>
  <c r="R402" i="2"/>
  <c r="T402" i="2"/>
  <c r="V402" i="2"/>
  <c r="X402" i="2"/>
  <c r="Z402" i="2"/>
  <c r="R403" i="2"/>
  <c r="T403" i="2"/>
  <c r="V403" i="2"/>
  <c r="X403" i="2"/>
  <c r="Z403" i="2"/>
  <c r="R404" i="2"/>
  <c r="T404" i="2"/>
  <c r="V404" i="2"/>
  <c r="X404" i="2"/>
  <c r="Z404" i="2"/>
  <c r="S407" i="2"/>
  <c r="U407" i="2"/>
  <c r="W407" i="2"/>
  <c r="Y407" i="2"/>
  <c r="AA407" i="2"/>
  <c r="S409" i="2"/>
  <c r="U409" i="2"/>
  <c r="W409" i="2"/>
  <c r="Y409" i="2"/>
  <c r="AA409" i="2"/>
  <c r="T410" i="2"/>
  <c r="V410" i="2"/>
  <c r="X410" i="2"/>
  <c r="Z410" i="2"/>
  <c r="AB410" i="2"/>
  <c r="S411" i="2"/>
  <c r="U411" i="2"/>
  <c r="W411" i="2"/>
  <c r="Y411" i="2"/>
  <c r="AA411" i="2"/>
  <c r="T412" i="2"/>
  <c r="V412" i="2"/>
  <c r="X412" i="2"/>
  <c r="Z412" i="2"/>
  <c r="AB412" i="2"/>
  <c r="S413" i="2"/>
  <c r="U413" i="2"/>
  <c r="W413" i="2"/>
  <c r="Y413" i="2"/>
  <c r="AA413" i="2"/>
  <c r="T414" i="2"/>
  <c r="V414" i="2"/>
  <c r="X414" i="2"/>
  <c r="Z414" i="2"/>
  <c r="AB414" i="2"/>
  <c r="S415" i="2"/>
  <c r="U415" i="2"/>
  <c r="W415" i="2"/>
  <c r="Y415" i="2"/>
  <c r="AA415" i="2"/>
  <c r="T417" i="2"/>
  <c r="V417" i="2"/>
  <c r="X417" i="2"/>
  <c r="Z417" i="2"/>
  <c r="T418" i="2"/>
  <c r="V418" i="2"/>
  <c r="X418" i="2"/>
  <c r="Z418" i="2"/>
  <c r="T419" i="2"/>
  <c r="V419" i="2"/>
  <c r="X419" i="2"/>
  <c r="Z419" i="2"/>
  <c r="T420" i="2"/>
  <c r="V420" i="2"/>
  <c r="X420" i="2"/>
  <c r="Z420" i="2"/>
  <c r="T421" i="2"/>
  <c r="V421" i="2"/>
  <c r="X421" i="2"/>
  <c r="Z421" i="2"/>
  <c r="T422" i="2"/>
  <c r="V422" i="2"/>
  <c r="X422" i="2"/>
  <c r="Z422" i="2"/>
  <c r="T423" i="2"/>
  <c r="V423" i="2"/>
  <c r="X423" i="2"/>
  <c r="Z423" i="2"/>
  <c r="T424" i="2"/>
  <c r="V424" i="2"/>
  <c r="X424" i="2"/>
  <c r="Z424" i="2"/>
  <c r="T425" i="2"/>
  <c r="V425" i="2"/>
  <c r="X425" i="2"/>
  <c r="Z425" i="2"/>
  <c r="T426" i="2"/>
  <c r="V426" i="2"/>
  <c r="X426" i="2"/>
  <c r="Z426" i="2"/>
  <c r="V428" i="2"/>
  <c r="X428" i="2"/>
  <c r="Z428" i="2"/>
  <c r="AB428" i="2"/>
  <c r="U429" i="2"/>
  <c r="W429" i="2"/>
  <c r="Y429" i="2"/>
  <c r="AA429" i="2"/>
  <c r="V430" i="2"/>
  <c r="X430" i="2"/>
  <c r="Z430" i="2"/>
  <c r="AB430" i="2"/>
  <c r="U431" i="2"/>
  <c r="W431" i="2"/>
  <c r="Y431" i="2"/>
  <c r="AA431" i="2"/>
  <c r="V432" i="2"/>
  <c r="X432" i="2"/>
  <c r="Z432" i="2"/>
  <c r="AB432" i="2"/>
  <c r="U433" i="2"/>
  <c r="W433" i="2"/>
  <c r="Y433" i="2"/>
  <c r="AA433" i="2"/>
  <c r="V434" i="2"/>
  <c r="X434" i="2"/>
  <c r="Z434" i="2"/>
  <c r="AB434" i="2"/>
  <c r="U435" i="2"/>
  <c r="W435" i="2"/>
  <c r="Y435" i="2"/>
  <c r="AA435" i="2"/>
  <c r="V436" i="2"/>
  <c r="X436" i="2"/>
  <c r="Z436" i="2"/>
  <c r="AB436" i="2"/>
  <c r="U437" i="2"/>
  <c r="W437" i="2"/>
  <c r="Y437" i="2"/>
  <c r="AA437" i="2"/>
  <c r="V439" i="2"/>
  <c r="X439" i="2"/>
  <c r="Z439" i="2"/>
  <c r="V440" i="2"/>
  <c r="X440" i="2"/>
  <c r="Z440" i="2"/>
  <c r="V441" i="2"/>
  <c r="X441" i="2"/>
  <c r="Z441" i="2"/>
  <c r="V442" i="2"/>
  <c r="X442" i="2"/>
  <c r="Z442" i="2"/>
  <c r="V443" i="2"/>
  <c r="X443" i="2"/>
  <c r="Z443" i="2"/>
  <c r="V444" i="2"/>
  <c r="X444" i="2"/>
  <c r="Z444" i="2"/>
  <c r="V445" i="2"/>
  <c r="X445" i="2"/>
  <c r="Z445" i="2"/>
  <c r="V446" i="2"/>
  <c r="X446" i="2"/>
  <c r="Z446" i="2"/>
  <c r="V447" i="2"/>
  <c r="X447" i="2"/>
  <c r="Z447" i="2"/>
  <c r="V448" i="2"/>
  <c r="X448" i="2"/>
  <c r="Z448" i="2"/>
  <c r="AB448" i="2"/>
  <c r="AB449" i="2" s="1"/>
  <c r="AB450" i="2"/>
  <c r="Z450" i="2"/>
  <c r="X450" i="2"/>
  <c r="M460" i="2"/>
  <c r="W450" i="2"/>
  <c r="AA450" i="2"/>
  <c r="AC471" i="2"/>
  <c r="S410" i="2"/>
  <c r="U410" i="2"/>
  <c r="W410" i="2"/>
  <c r="Y410" i="2"/>
  <c r="AA410" i="2"/>
  <c r="S412" i="2"/>
  <c r="U412" i="2"/>
  <c r="W412" i="2"/>
  <c r="Y412" i="2"/>
  <c r="AA412" i="2"/>
  <c r="S414" i="2"/>
  <c r="U414" i="2"/>
  <c r="W414" i="2"/>
  <c r="Y414" i="2"/>
  <c r="AA414" i="2"/>
  <c r="U428" i="2"/>
  <c r="W428" i="2"/>
  <c r="Y428" i="2"/>
  <c r="AA428" i="2"/>
  <c r="U430" i="2"/>
  <c r="W430" i="2"/>
  <c r="Y430" i="2"/>
  <c r="AA430" i="2"/>
  <c r="U432" i="2"/>
  <c r="W432" i="2"/>
  <c r="Y432" i="2"/>
  <c r="AA432" i="2"/>
  <c r="U434" i="2"/>
  <c r="W434" i="2"/>
  <c r="Y434" i="2"/>
  <c r="AA434" i="2"/>
  <c r="U436" i="2"/>
  <c r="W436" i="2"/>
  <c r="Y436" i="2"/>
  <c r="AA436" i="2"/>
  <c r="AA448" i="2"/>
  <c r="W451" i="2"/>
  <c r="Y451" i="2"/>
  <c r="AA451" i="2"/>
  <c r="X452" i="2"/>
  <c r="Z452" i="2"/>
  <c r="AB452" i="2"/>
  <c r="W453" i="2"/>
  <c r="Y453" i="2"/>
  <c r="AA453" i="2"/>
  <c r="X454" i="2"/>
  <c r="Z454" i="2"/>
  <c r="AB454" i="2"/>
  <c r="W455" i="2"/>
  <c r="Y455" i="2"/>
  <c r="AA455" i="2"/>
  <c r="X456" i="2"/>
  <c r="Z456" i="2"/>
  <c r="AB456" i="2"/>
  <c r="W457" i="2"/>
  <c r="Y457" i="2"/>
  <c r="AA457" i="2"/>
  <c r="X458" i="2"/>
  <c r="Z458" i="2"/>
  <c r="AB458" i="2"/>
  <c r="W459" i="2"/>
  <c r="Y459" i="2"/>
  <c r="AA459" i="2"/>
  <c r="X461" i="2"/>
  <c r="Z461" i="2"/>
  <c r="AB461" i="2"/>
  <c r="X462" i="2"/>
  <c r="Z462" i="2"/>
  <c r="AB462" i="2"/>
  <c r="X463" i="2"/>
  <c r="Z463" i="2"/>
  <c r="AB463" i="2"/>
  <c r="X464" i="2"/>
  <c r="Z464" i="2"/>
  <c r="AB464" i="2"/>
  <c r="X465" i="2"/>
  <c r="Z465" i="2"/>
  <c r="AB465" i="2"/>
  <c r="X466" i="2"/>
  <c r="Z466" i="2"/>
  <c r="AB466" i="2"/>
  <c r="X467" i="2"/>
  <c r="Z467" i="2"/>
  <c r="AB467" i="2"/>
  <c r="X468" i="2"/>
  <c r="Z468" i="2"/>
  <c r="AB468" i="2"/>
  <c r="X469" i="2"/>
  <c r="Z469" i="2"/>
  <c r="AB469" i="2"/>
  <c r="X470" i="2"/>
  <c r="Z470" i="2"/>
  <c r="AB470" i="2"/>
  <c r="Z472" i="2"/>
  <c r="AB472" i="2"/>
  <c r="Y473" i="2"/>
  <c r="AA473" i="2"/>
  <c r="AC473" i="2"/>
  <c r="Z474" i="2"/>
  <c r="AB474" i="2"/>
  <c r="Y475" i="2"/>
  <c r="AA475" i="2"/>
  <c r="AC475" i="2"/>
  <c r="Z476" i="2"/>
  <c r="AB476" i="2"/>
  <c r="Y477" i="2"/>
  <c r="AA477" i="2"/>
  <c r="AC477" i="2"/>
  <c r="Z478" i="2"/>
  <c r="AC478" i="2"/>
  <c r="W452" i="2"/>
  <c r="Y452" i="2"/>
  <c r="AA452" i="2"/>
  <c r="W454" i="2"/>
  <c r="Y454" i="2"/>
  <c r="AA454" i="2"/>
  <c r="W456" i="2"/>
  <c r="Y456" i="2"/>
  <c r="AA456" i="2"/>
  <c r="W458" i="2"/>
  <c r="Y458" i="2"/>
  <c r="AA458" i="2"/>
  <c r="AA462" i="2"/>
  <c r="Y463" i="2"/>
  <c r="AA463" i="2"/>
  <c r="Y464" i="2"/>
  <c r="AA464" i="2"/>
  <c r="Y465" i="2"/>
  <c r="AA465" i="2"/>
  <c r="Y466" i="2"/>
  <c r="AA466" i="2"/>
  <c r="Y467" i="2"/>
  <c r="AA467" i="2"/>
  <c r="Y468" i="2"/>
  <c r="AA468" i="2"/>
  <c r="Y469" i="2"/>
  <c r="AA469" i="2"/>
  <c r="Y470" i="2"/>
  <c r="AA470" i="2"/>
  <c r="Y472" i="2"/>
  <c r="AA472" i="2"/>
  <c r="Z473" i="2"/>
  <c r="Y474" i="2"/>
  <c r="AA474" i="2"/>
  <c r="Z475" i="2"/>
  <c r="Y476" i="2"/>
  <c r="AA476" i="2"/>
  <c r="Z477" i="2"/>
  <c r="Y478" i="2"/>
  <c r="AA478" i="2"/>
  <c r="AB480" i="2"/>
  <c r="Z480" i="2"/>
  <c r="Y480" i="2"/>
  <c r="AC480" i="2"/>
  <c r="M493" i="2"/>
  <c r="AA494" i="2"/>
  <c r="AC494" i="2"/>
  <c r="AA496" i="2"/>
  <c r="AC496" i="2"/>
  <c r="AA498" i="2"/>
  <c r="AC498" i="2"/>
  <c r="AA500" i="2"/>
  <c r="AC500" i="2"/>
  <c r="AB501" i="2"/>
  <c r="AA502" i="2"/>
  <c r="AF502" i="2" s="1"/>
  <c r="AG502" i="2" s="1"/>
  <c r="AH502" i="2" s="1"/>
  <c r="AB503" i="2"/>
  <c r="AF505" i="2"/>
  <c r="AF506" i="2"/>
  <c r="AG506" i="2" s="1"/>
  <c r="AH506" i="2" s="1"/>
  <c r="AF508" i="2"/>
  <c r="AG508" i="2" s="1"/>
  <c r="AH508" i="2" s="1"/>
  <c r="AF510" i="2"/>
  <c r="AG510" i="2" s="1"/>
  <c r="AH510" i="2" s="1"/>
  <c r="AF514" i="2"/>
  <c r="AG514" i="2" s="1"/>
  <c r="AH514" i="2" s="1"/>
  <c r="AG529" i="2"/>
  <c r="AH529" i="2" s="1"/>
  <c r="AG530" i="2"/>
  <c r="AH530" i="2" s="1"/>
  <c r="AG533" i="2"/>
  <c r="AH533" i="2" s="1"/>
  <c r="AG534" i="2"/>
  <c r="AH534" i="2" s="1"/>
  <c r="AG535" i="2"/>
  <c r="AH535" i="2" s="1"/>
  <c r="AG536" i="2"/>
  <c r="AH536" i="2" s="1"/>
  <c r="Y479" i="2"/>
  <c r="AA479" i="2"/>
  <c r="Y481" i="2"/>
  <c r="AA481" i="2"/>
  <c r="Z483" i="2"/>
  <c r="Z484" i="2"/>
  <c r="AF484" i="2" s="1"/>
  <c r="AG484" i="2" s="1"/>
  <c r="AH484" i="2" s="1"/>
  <c r="Z485" i="2"/>
  <c r="AF485" i="2" s="1"/>
  <c r="AG485" i="2" s="1"/>
  <c r="AH485" i="2" s="1"/>
  <c r="Z486" i="2"/>
  <c r="Z487" i="2"/>
  <c r="Z488" i="2"/>
  <c r="Z489" i="2"/>
  <c r="AF489" i="2" s="1"/>
  <c r="AG489" i="2" s="1"/>
  <c r="AH489" i="2" s="1"/>
  <c r="Z490" i="2"/>
  <c r="AF490" i="2" s="1"/>
  <c r="AG490" i="2" s="1"/>
  <c r="AH490" i="2" s="1"/>
  <c r="Z491" i="2"/>
  <c r="AF491" i="2" s="1"/>
  <c r="AG491" i="2" s="1"/>
  <c r="AH491" i="2" s="1"/>
  <c r="Z492" i="2"/>
  <c r="AF492" i="2" s="1"/>
  <c r="AG492" i="2" s="1"/>
  <c r="AH492" i="2" s="1"/>
  <c r="AA495" i="2"/>
  <c r="AF495" i="2" s="1"/>
  <c r="AG495" i="2" s="1"/>
  <c r="AH495" i="2" s="1"/>
  <c r="AA497" i="2"/>
  <c r="AF497" i="2" s="1"/>
  <c r="AG497" i="2" s="1"/>
  <c r="AH497" i="2" s="1"/>
  <c r="AA499" i="2"/>
  <c r="AF499" i="2" s="1"/>
  <c r="AG499" i="2" s="1"/>
  <c r="AH499" i="2" s="1"/>
  <c r="AA501" i="2"/>
  <c r="AA503" i="2"/>
  <c r="AF507" i="2"/>
  <c r="AG507" i="2" s="1"/>
  <c r="AH507" i="2" s="1"/>
  <c r="AF511" i="2"/>
  <c r="AG511" i="2" s="1"/>
  <c r="AH511" i="2" s="1"/>
  <c r="AF513" i="2"/>
  <c r="AG513" i="2" s="1"/>
  <c r="AH513" i="2" s="1"/>
  <c r="AC526" i="2"/>
  <c r="AF516" i="2"/>
  <c r="AG516" i="2" s="1"/>
  <c r="AF518" i="2"/>
  <c r="AG518" i="2" s="1"/>
  <c r="AH518" i="2" s="1"/>
  <c r="AF520" i="2"/>
  <c r="AG520" i="2" s="1"/>
  <c r="AH520" i="2" s="1"/>
  <c r="AF521" i="2"/>
  <c r="AG521" i="2" s="1"/>
  <c r="AH521" i="2" s="1"/>
  <c r="AF522" i="2"/>
  <c r="AG522" i="2" s="1"/>
  <c r="AH522" i="2" s="1"/>
  <c r="AF523" i="2"/>
  <c r="AG523" i="2" s="1"/>
  <c r="AH523" i="2" s="1"/>
  <c r="AF524" i="2"/>
  <c r="AG524" i="2" s="1"/>
  <c r="AH524" i="2" s="1"/>
  <c r="AF525" i="2"/>
  <c r="AG525" i="2" s="1"/>
  <c r="AH525" i="2" s="1"/>
  <c r="M515" i="2"/>
  <c r="M537" i="2"/>
  <c r="AD405" i="2" l="1"/>
  <c r="AF338" i="2"/>
  <c r="AG338" i="2" s="1"/>
  <c r="AH338" i="2" s="1"/>
  <c r="AF326" i="2"/>
  <c r="AG326" i="2" s="1"/>
  <c r="AH326" i="2" s="1"/>
  <c r="AF137" i="2"/>
  <c r="AG137" i="2" s="1"/>
  <c r="AH137" i="2" s="1"/>
  <c r="AF488" i="2"/>
  <c r="AG488" i="2" s="1"/>
  <c r="AH488" i="2" s="1"/>
  <c r="AF334" i="2"/>
  <c r="AG334" i="2" s="1"/>
  <c r="AH334" i="2" s="1"/>
  <c r="AF322" i="2"/>
  <c r="AG322" i="2" s="1"/>
  <c r="AH322" i="2" s="1"/>
  <c r="AF487" i="2"/>
  <c r="AG487" i="2" s="1"/>
  <c r="AH487" i="2" s="1"/>
  <c r="AF333" i="2"/>
  <c r="AG333" i="2" s="1"/>
  <c r="AH333" i="2" s="1"/>
  <c r="AF321" i="2"/>
  <c r="AG321" i="2" s="1"/>
  <c r="AH321" i="2" s="1"/>
  <c r="AD449" i="2"/>
  <c r="AD471" i="2"/>
  <c r="AA449" i="2"/>
  <c r="AF486" i="2"/>
  <c r="AG486" i="2" s="1"/>
  <c r="AH486" i="2" s="1"/>
  <c r="AY191" i="2"/>
  <c r="AY180" i="2" s="1"/>
  <c r="AD482" i="2"/>
  <c r="AF331" i="2"/>
  <c r="AG331" i="2" s="1"/>
  <c r="AH331" i="2" s="1"/>
  <c r="AF319" i="2"/>
  <c r="AG319" i="2" s="1"/>
  <c r="AH319" i="2" s="1"/>
  <c r="AA427" i="2"/>
  <c r="AF330" i="2"/>
  <c r="AG330" i="2" s="1"/>
  <c r="AH330" i="2" s="1"/>
  <c r="AF318" i="2"/>
  <c r="AG318" i="2" s="1"/>
  <c r="AH318" i="2" s="1"/>
  <c r="W427" i="2"/>
  <c r="AF341" i="2"/>
  <c r="AG341" i="2" s="1"/>
  <c r="AH341" i="2" s="1"/>
  <c r="AF329" i="2"/>
  <c r="AG329" i="2" s="1"/>
  <c r="AH329" i="2" s="1"/>
  <c r="AF317" i="2"/>
  <c r="AG317" i="2" s="1"/>
  <c r="AH317" i="2" s="1"/>
  <c r="AD350" i="2"/>
  <c r="AD416" i="2"/>
  <c r="AF356" i="2"/>
  <c r="AG356" i="2" s="1"/>
  <c r="AH356" i="2" s="1"/>
  <c r="AF139" i="2"/>
  <c r="AG139" i="2" s="1"/>
  <c r="AH139" i="2" s="1"/>
  <c r="AF501" i="2"/>
  <c r="AG501" i="2" s="1"/>
  <c r="AH501" i="2" s="1"/>
  <c r="M180" i="2"/>
  <c r="Y202" i="2"/>
  <c r="AC86" i="2"/>
  <c r="AC493" i="2"/>
  <c r="AA493" i="2"/>
  <c r="W449" i="2"/>
  <c r="AB50" i="2"/>
  <c r="Y449" i="2"/>
  <c r="AA278" i="2"/>
  <c r="AA274" i="2"/>
  <c r="AF274" i="2" s="1"/>
  <c r="AG274" i="2" s="1"/>
  <c r="AH274" i="2" s="1"/>
  <c r="Z244" i="2"/>
  <c r="Z242" i="2"/>
  <c r="Z240" i="2"/>
  <c r="Y211" i="2"/>
  <c r="AA51" i="2"/>
  <c r="AD493" i="2"/>
  <c r="AD515" i="2"/>
  <c r="AA86" i="2"/>
  <c r="Y64" i="2"/>
  <c r="AA50" i="2"/>
  <c r="AV39" i="2"/>
  <c r="AV28" i="2" s="1"/>
  <c r="AX39" i="2"/>
  <c r="AX28" i="2" s="1"/>
  <c r="Z39" i="2"/>
  <c r="R39" i="2"/>
  <c r="W64" i="2"/>
  <c r="AC75" i="2"/>
  <c r="AF503" i="2"/>
  <c r="AG503" i="2" s="1"/>
  <c r="AH503" i="2" s="1"/>
  <c r="AF480" i="2"/>
  <c r="AG480" i="2" s="1"/>
  <c r="AH480" i="2" s="1"/>
  <c r="AF474" i="2"/>
  <c r="AG474" i="2" s="1"/>
  <c r="AH474" i="2" s="1"/>
  <c r="AF314" i="2"/>
  <c r="AG314" i="2" s="1"/>
  <c r="AH314" i="2" s="1"/>
  <c r="AF312" i="2"/>
  <c r="AG312" i="2" s="1"/>
  <c r="AH312" i="2" s="1"/>
  <c r="AF310" i="2"/>
  <c r="AG310" i="2" s="1"/>
  <c r="AH310" i="2" s="1"/>
  <c r="AF308" i="2"/>
  <c r="AG308" i="2" s="1"/>
  <c r="AH308" i="2" s="1"/>
  <c r="AF306" i="2"/>
  <c r="AG306" i="2" s="1"/>
  <c r="AH306" i="2" s="1"/>
  <c r="AF304" i="2"/>
  <c r="AG304" i="2" s="1"/>
  <c r="AH304" i="2" s="1"/>
  <c r="AF302" i="2"/>
  <c r="AG302" i="2" s="1"/>
  <c r="AH302" i="2" s="1"/>
  <c r="AF300" i="2"/>
  <c r="AG300" i="2" s="1"/>
  <c r="AH300" i="2" s="1"/>
  <c r="AA276" i="2"/>
  <c r="Z249" i="2"/>
  <c r="Z243" i="2"/>
  <c r="AF243" i="2" s="1"/>
  <c r="AG243" i="2" s="1"/>
  <c r="AH243" i="2" s="1"/>
  <c r="Z241" i="2"/>
  <c r="Z258" i="2" s="1"/>
  <c r="Y207" i="2"/>
  <c r="Y238" i="2" s="1"/>
  <c r="AC108" i="2"/>
  <c r="AC64" i="2"/>
  <c r="W50" i="2"/>
  <c r="AZ39" i="2"/>
  <c r="AZ28" i="2" s="1"/>
  <c r="AT39" i="2"/>
  <c r="AT28" i="2" s="1"/>
  <c r="V39" i="2"/>
  <c r="AA64" i="2"/>
  <c r="AA471" i="2"/>
  <c r="Z427" i="2"/>
  <c r="V427" i="2"/>
  <c r="Y416" i="2"/>
  <c r="U416" i="2"/>
  <c r="R394" i="2"/>
  <c r="Z394" i="2"/>
  <c r="V394" i="2"/>
  <c r="X394" i="2"/>
  <c r="AZ394" i="2"/>
  <c r="AZ383" i="2" s="1"/>
  <c r="AC315" i="2"/>
  <c r="AA227" i="2"/>
  <c r="AB225" i="2"/>
  <c r="AB221" i="2"/>
  <c r="AA216" i="2"/>
  <c r="AF216" i="2" s="1"/>
  <c r="AG216" i="2" s="1"/>
  <c r="AH216" i="2" s="1"/>
  <c r="AD213" i="2"/>
  <c r="AF213" i="2" s="1"/>
  <c r="AG213" i="2" s="1"/>
  <c r="AH213" i="2" s="1"/>
  <c r="Y212" i="2"/>
  <c r="AF212" i="2" s="1"/>
  <c r="AG212" i="2" s="1"/>
  <c r="AH212" i="2" s="1"/>
  <c r="AA277" i="2"/>
  <c r="AB281" i="2"/>
  <c r="AD214" i="2"/>
  <c r="Y210" i="2"/>
  <c r="Y209" i="2"/>
  <c r="Y208" i="2"/>
  <c r="AF117" i="2"/>
  <c r="AG117" i="2" s="1"/>
  <c r="AH117" i="2" s="1"/>
  <c r="AF113" i="2"/>
  <c r="AG113" i="2" s="1"/>
  <c r="AH113" i="2" s="1"/>
  <c r="Y97" i="2"/>
  <c r="Y75" i="2"/>
  <c r="AB141" i="2"/>
  <c r="AB119" i="2"/>
  <c r="X108" i="2"/>
  <c r="AB97" i="2"/>
  <c r="X97" i="2"/>
  <c r="Z86" i="2"/>
  <c r="Z75" i="2"/>
  <c r="V75" i="2"/>
  <c r="X64" i="2"/>
  <c r="X50" i="2"/>
  <c r="T50" i="2"/>
  <c r="AW39" i="2"/>
  <c r="AW28" i="2" s="1"/>
  <c r="AS39" i="2"/>
  <c r="AS28" i="2" s="1"/>
  <c r="AC39" i="2"/>
  <c r="AC28" i="2" s="1"/>
  <c r="Y39" i="2"/>
  <c r="U39" i="2"/>
  <c r="W202" i="2"/>
  <c r="M28" i="2"/>
  <c r="AZ191" i="2"/>
  <c r="AZ180" i="2" s="1"/>
  <c r="V191" i="2"/>
  <c r="AV191" i="2"/>
  <c r="AV180" i="2" s="1"/>
  <c r="R191" i="2"/>
  <c r="X191" i="2"/>
  <c r="AT191" i="2"/>
  <c r="AT180" i="2" s="1"/>
  <c r="AB504" i="2"/>
  <c r="Y471" i="2"/>
  <c r="AC482" i="2"/>
  <c r="Y460" i="2"/>
  <c r="Z438" i="2"/>
  <c r="V438" i="2"/>
  <c r="T394" i="2"/>
  <c r="AP388" i="2"/>
  <c r="Q388" i="2" s="1"/>
  <c r="AF307" i="2"/>
  <c r="AG307" i="2" s="1"/>
  <c r="AH307" i="2" s="1"/>
  <c r="AD282" i="2"/>
  <c r="AB233" i="2"/>
  <c r="AB229" i="2"/>
  <c r="AA228" i="2"/>
  <c r="AF228" i="2" s="1"/>
  <c r="AG228" i="2" s="1"/>
  <c r="AH228" i="2" s="1"/>
  <c r="AC281" i="2"/>
  <c r="AA275" i="2"/>
  <c r="AC238" i="2"/>
  <c r="AA206" i="2"/>
  <c r="AA119" i="2"/>
  <c r="AA97" i="2"/>
  <c r="AA75" i="2"/>
  <c r="W75" i="2"/>
  <c r="AD39" i="2"/>
  <c r="Z119" i="2"/>
  <c r="Z108" i="2"/>
  <c r="Z97" i="2"/>
  <c r="X86" i="2"/>
  <c r="AB75" i="2"/>
  <c r="X75" i="2"/>
  <c r="Z64" i="2"/>
  <c r="V64" i="2"/>
  <c r="Z50" i="2"/>
  <c r="V50" i="2"/>
  <c r="AU39" i="2"/>
  <c r="AU28" i="2" s="1"/>
  <c r="AA39" i="2"/>
  <c r="W39" i="2"/>
  <c r="S39" i="2"/>
  <c r="AA202" i="2"/>
  <c r="S202" i="2"/>
  <c r="Z191" i="2"/>
  <c r="T191" i="2"/>
  <c r="AB191" i="2"/>
  <c r="AX191" i="2"/>
  <c r="AX180" i="2" s="1"/>
  <c r="V52" i="2"/>
  <c r="AG76" i="2"/>
  <c r="AG40" i="2"/>
  <c r="AF515" i="2"/>
  <c r="AF456" i="2"/>
  <c r="AG456" i="2" s="1"/>
  <c r="AH456" i="2" s="1"/>
  <c r="AF452" i="2"/>
  <c r="AG452" i="2" s="1"/>
  <c r="AH452" i="2" s="1"/>
  <c r="AF477" i="2"/>
  <c r="AG477" i="2" s="1"/>
  <c r="AH477" i="2" s="1"/>
  <c r="AF473" i="2"/>
  <c r="AG473" i="2" s="1"/>
  <c r="AH473" i="2" s="1"/>
  <c r="AB482" i="2"/>
  <c r="AF470" i="2"/>
  <c r="AG470" i="2" s="1"/>
  <c r="AH470" i="2" s="1"/>
  <c r="AF468" i="2"/>
  <c r="AG468" i="2" s="1"/>
  <c r="AH468" i="2" s="1"/>
  <c r="AF466" i="2"/>
  <c r="AG466" i="2" s="1"/>
  <c r="AH466" i="2" s="1"/>
  <c r="AF464" i="2"/>
  <c r="AG464" i="2" s="1"/>
  <c r="AH464" i="2" s="1"/>
  <c r="AF462" i="2"/>
  <c r="AG462" i="2" s="1"/>
  <c r="AH462" i="2" s="1"/>
  <c r="AB471" i="2"/>
  <c r="X471" i="2"/>
  <c r="AF461" i="2"/>
  <c r="AA438" i="2"/>
  <c r="W438" i="2"/>
  <c r="AF414" i="2"/>
  <c r="AG414" i="2" s="1"/>
  <c r="AH414" i="2" s="1"/>
  <c r="AF410" i="2"/>
  <c r="AG410" i="2" s="1"/>
  <c r="AH410" i="2" s="1"/>
  <c r="AA460" i="2"/>
  <c r="X460" i="2"/>
  <c r="AB460" i="2"/>
  <c r="AF448" i="2"/>
  <c r="AG448" i="2" s="1"/>
  <c r="AH448" i="2" s="1"/>
  <c r="AF447" i="2"/>
  <c r="AG447" i="2" s="1"/>
  <c r="AH447" i="2" s="1"/>
  <c r="AF445" i="2"/>
  <c r="AG445" i="2" s="1"/>
  <c r="AH445" i="2" s="1"/>
  <c r="AF443" i="2"/>
  <c r="AG443" i="2" s="1"/>
  <c r="AH443" i="2" s="1"/>
  <c r="AF441" i="2"/>
  <c r="AG441" i="2" s="1"/>
  <c r="AH441" i="2" s="1"/>
  <c r="X449" i="2"/>
  <c r="AF426" i="2"/>
  <c r="AG426" i="2" s="1"/>
  <c r="AH426" i="2" s="1"/>
  <c r="AF425" i="2"/>
  <c r="AG425" i="2" s="1"/>
  <c r="AH425" i="2" s="1"/>
  <c r="AF424" i="2"/>
  <c r="AG424" i="2" s="1"/>
  <c r="AH424" i="2" s="1"/>
  <c r="AF423" i="2"/>
  <c r="AG423" i="2" s="1"/>
  <c r="AH423" i="2" s="1"/>
  <c r="AF422" i="2"/>
  <c r="AG422" i="2" s="1"/>
  <c r="AH422" i="2" s="1"/>
  <c r="AF421" i="2"/>
  <c r="AG421" i="2" s="1"/>
  <c r="AH421" i="2" s="1"/>
  <c r="AF420" i="2"/>
  <c r="AG420" i="2" s="1"/>
  <c r="AH420" i="2" s="1"/>
  <c r="AF419" i="2"/>
  <c r="AG419" i="2" s="1"/>
  <c r="AH419" i="2" s="1"/>
  <c r="AF418" i="2"/>
  <c r="AG418" i="2" s="1"/>
  <c r="AH418" i="2" s="1"/>
  <c r="AF415" i="2"/>
  <c r="AG415" i="2" s="1"/>
  <c r="AH415" i="2" s="1"/>
  <c r="AF413" i="2"/>
  <c r="AG413" i="2" s="1"/>
  <c r="AH413" i="2" s="1"/>
  <c r="AF411" i="2"/>
  <c r="AG411" i="2" s="1"/>
  <c r="AH411" i="2" s="1"/>
  <c r="AF409" i="2"/>
  <c r="AG409" i="2" s="1"/>
  <c r="AH409" i="2" s="1"/>
  <c r="AF404" i="2"/>
  <c r="AG404" i="2" s="1"/>
  <c r="AH404" i="2" s="1"/>
  <c r="AF402" i="2"/>
  <c r="AG402" i="2" s="1"/>
  <c r="AH402" i="2" s="1"/>
  <c r="AA416" i="2"/>
  <c r="S416" i="2"/>
  <c r="AF406" i="2"/>
  <c r="M383" i="2"/>
  <c r="V416" i="2"/>
  <c r="Z416" i="2"/>
  <c r="AF399" i="2"/>
  <c r="AG399" i="2" s="1"/>
  <c r="AH399" i="2" s="1"/>
  <c r="AF397" i="2"/>
  <c r="AG397" i="2" s="1"/>
  <c r="AH397" i="2" s="1"/>
  <c r="X405" i="2"/>
  <c r="T405" i="2"/>
  <c r="AA405" i="2"/>
  <c r="W405" i="2"/>
  <c r="S405" i="2"/>
  <c r="AV394" i="2"/>
  <c r="AV383" i="2" s="1"/>
  <c r="AA348" i="2"/>
  <c r="AF348" i="2" s="1"/>
  <c r="AG348" i="2" s="1"/>
  <c r="AH348" i="2" s="1"/>
  <c r="AA346" i="2"/>
  <c r="AF346" i="2" s="1"/>
  <c r="AG346" i="2" s="1"/>
  <c r="AH346" i="2" s="1"/>
  <c r="AA344" i="2"/>
  <c r="AF344" i="2" s="1"/>
  <c r="AG344" i="2" s="1"/>
  <c r="AH344" i="2" s="1"/>
  <c r="AA342" i="2"/>
  <c r="AF342" i="2" s="1"/>
  <c r="AG342" i="2" s="1"/>
  <c r="AH342" i="2" s="1"/>
  <c r="Z350" i="2"/>
  <c r="AA316" i="2"/>
  <c r="AF316" i="2" s="1"/>
  <c r="AF388" i="2"/>
  <c r="AG388" i="2" s="1"/>
  <c r="AH388" i="2" s="1"/>
  <c r="AP387" i="2"/>
  <c r="Q387" i="2" s="1"/>
  <c r="AF387" i="2" s="1"/>
  <c r="AG387" i="2" s="1"/>
  <c r="AH387" i="2" s="1"/>
  <c r="AP385" i="2"/>
  <c r="Q385" i="2" s="1"/>
  <c r="AF385" i="2" s="1"/>
  <c r="AG385" i="2" s="1"/>
  <c r="AH385" i="2" s="1"/>
  <c r="AW394" i="2"/>
  <c r="AW383" i="2" s="1"/>
  <c r="AS394" i="2"/>
  <c r="AS383" i="2" s="1"/>
  <c r="AC394" i="2"/>
  <c r="Y394" i="2"/>
  <c r="U394" i="2"/>
  <c r="AF359" i="2"/>
  <c r="AG359" i="2" s="1"/>
  <c r="AH359" i="2" s="1"/>
  <c r="AF357" i="2"/>
  <c r="AG357" i="2" s="1"/>
  <c r="AH357" i="2" s="1"/>
  <c r="AF355" i="2"/>
  <c r="AG355" i="2" s="1"/>
  <c r="AH355" i="2" s="1"/>
  <c r="AF353" i="2"/>
  <c r="AG353" i="2" s="1"/>
  <c r="AH353" i="2" s="1"/>
  <c r="AA361" i="2"/>
  <c r="AF351" i="2"/>
  <c r="AF298" i="2"/>
  <c r="Y315" i="2"/>
  <c r="AA297" i="2"/>
  <c r="AF287" i="2"/>
  <c r="AG287" i="2" s="1"/>
  <c r="AH287" i="2" s="1"/>
  <c r="AF285" i="2"/>
  <c r="AG285" i="2" s="1"/>
  <c r="AH285" i="2" s="1"/>
  <c r="X292" i="2"/>
  <c r="AF278" i="2"/>
  <c r="AG278" i="2" s="1"/>
  <c r="AH278" i="2" s="1"/>
  <c r="AF276" i="2"/>
  <c r="AG276" i="2" s="1"/>
  <c r="AH276" i="2" s="1"/>
  <c r="AF270" i="2"/>
  <c r="AG270" i="2" s="1"/>
  <c r="AH270" i="2" s="1"/>
  <c r="AF266" i="2"/>
  <c r="AG266" i="2" s="1"/>
  <c r="AH266" i="2" s="1"/>
  <c r="AF262" i="2"/>
  <c r="AG262" i="2" s="1"/>
  <c r="AH262" i="2" s="1"/>
  <c r="V281" i="2"/>
  <c r="AF250" i="2"/>
  <c r="AG250" i="2" s="1"/>
  <c r="AH250" i="2" s="1"/>
  <c r="AF249" i="2"/>
  <c r="AG249" i="2" s="1"/>
  <c r="AH249" i="2" s="1"/>
  <c r="AF244" i="2"/>
  <c r="AG244" i="2" s="1"/>
  <c r="AH244" i="2" s="1"/>
  <c r="AF242" i="2"/>
  <c r="AG242" i="2" s="1"/>
  <c r="AH242" i="2" s="1"/>
  <c r="AF240" i="2"/>
  <c r="AG240" i="2" s="1"/>
  <c r="AH240" i="2" s="1"/>
  <c r="X258" i="2"/>
  <c r="T258" i="2"/>
  <c r="AF227" i="2"/>
  <c r="AG227" i="2" s="1"/>
  <c r="AH227" i="2" s="1"/>
  <c r="AF219" i="2"/>
  <c r="AG219" i="2" s="1"/>
  <c r="AH219" i="2" s="1"/>
  <c r="AF211" i="2"/>
  <c r="AG211" i="2" s="1"/>
  <c r="AH211" i="2" s="1"/>
  <c r="AF309" i="2"/>
  <c r="AG309" i="2" s="1"/>
  <c r="AH309" i="2" s="1"/>
  <c r="AF301" i="2"/>
  <c r="AG301" i="2" s="1"/>
  <c r="AH301" i="2" s="1"/>
  <c r="Z315" i="2"/>
  <c r="AF296" i="2"/>
  <c r="AG296" i="2" s="1"/>
  <c r="AH296" i="2" s="1"/>
  <c r="Z297" i="2"/>
  <c r="W294" i="2"/>
  <c r="AF293" i="2"/>
  <c r="AC292" i="2"/>
  <c r="Y292" i="2"/>
  <c r="AF279" i="2"/>
  <c r="AG279" i="2" s="1"/>
  <c r="AH279" i="2" s="1"/>
  <c r="AA281" i="2"/>
  <c r="W281" i="2"/>
  <c r="AA258" i="2"/>
  <c r="W258" i="2"/>
  <c r="AF220" i="2"/>
  <c r="AG220" i="2" s="1"/>
  <c r="AH220" i="2" s="1"/>
  <c r="AB257" i="2"/>
  <c r="AF257" i="2" s="1"/>
  <c r="AG257" i="2" s="1"/>
  <c r="AH257" i="2" s="1"/>
  <c r="AB256" i="2"/>
  <c r="AF256" i="2" s="1"/>
  <c r="AG256" i="2" s="1"/>
  <c r="AH256" i="2" s="1"/>
  <c r="AB255" i="2"/>
  <c r="AF255" i="2" s="1"/>
  <c r="AG255" i="2" s="1"/>
  <c r="AH255" i="2" s="1"/>
  <c r="AB254" i="2"/>
  <c r="AF254" i="2" s="1"/>
  <c r="AG254" i="2" s="1"/>
  <c r="AH254" i="2" s="1"/>
  <c r="AB253" i="2"/>
  <c r="AF253" i="2" s="1"/>
  <c r="AG253" i="2" s="1"/>
  <c r="AH253" i="2" s="1"/>
  <c r="AB252" i="2"/>
  <c r="AF252" i="2" s="1"/>
  <c r="AG252" i="2" s="1"/>
  <c r="AH252" i="2" s="1"/>
  <c r="AB251" i="2"/>
  <c r="AF251" i="2" s="1"/>
  <c r="AG251" i="2" s="1"/>
  <c r="AH251" i="2" s="1"/>
  <c r="AB248" i="2"/>
  <c r="AF248" i="2" s="1"/>
  <c r="AG248" i="2" s="1"/>
  <c r="AH248" i="2" s="1"/>
  <c r="AB247" i="2"/>
  <c r="AF247" i="2" s="1"/>
  <c r="AG247" i="2" s="1"/>
  <c r="AH247" i="2" s="1"/>
  <c r="AB246" i="2"/>
  <c r="AF246" i="2" s="1"/>
  <c r="AG246" i="2" s="1"/>
  <c r="AH246" i="2" s="1"/>
  <c r="AB245" i="2"/>
  <c r="W238" i="2"/>
  <c r="S238" i="2"/>
  <c r="AD191" i="2"/>
  <c r="AF163" i="2"/>
  <c r="AF115" i="2"/>
  <c r="AG115" i="2" s="1"/>
  <c r="AH115" i="2" s="1"/>
  <c r="AF95" i="2"/>
  <c r="AG95" i="2" s="1"/>
  <c r="AH95" i="2" s="1"/>
  <c r="AF93" i="2"/>
  <c r="AG93" i="2" s="1"/>
  <c r="AH93" i="2" s="1"/>
  <c r="AF71" i="2"/>
  <c r="AG71" i="2" s="1"/>
  <c r="AH71" i="2" s="1"/>
  <c r="U53" i="2"/>
  <c r="AB236" i="2"/>
  <c r="AF236" i="2" s="1"/>
  <c r="AG236" i="2" s="1"/>
  <c r="AH236" i="2" s="1"/>
  <c r="AB232" i="2"/>
  <c r="AF232" i="2" s="1"/>
  <c r="AG232" i="2" s="1"/>
  <c r="AH232" i="2" s="1"/>
  <c r="AB224" i="2"/>
  <c r="AF224" i="2" s="1"/>
  <c r="AG224" i="2" s="1"/>
  <c r="AH224" i="2" s="1"/>
  <c r="AF208" i="2"/>
  <c r="AG208" i="2" s="1"/>
  <c r="AH208" i="2" s="1"/>
  <c r="X204" i="2"/>
  <c r="AF204" i="2" s="1"/>
  <c r="AG204" i="2" s="1"/>
  <c r="AH204" i="2" s="1"/>
  <c r="V238" i="2"/>
  <c r="Z202" i="2"/>
  <c r="V202" i="2"/>
  <c r="R202" i="2"/>
  <c r="R180" i="2" s="1"/>
  <c r="AF192" i="2"/>
  <c r="AP190" i="2"/>
  <c r="Q190" i="2" s="1"/>
  <c r="AF190" i="2" s="1"/>
  <c r="AG190" i="2" s="1"/>
  <c r="AH190" i="2" s="1"/>
  <c r="AP189" i="2"/>
  <c r="Q189" i="2" s="1"/>
  <c r="AF189" i="2" s="1"/>
  <c r="AG189" i="2" s="1"/>
  <c r="AH189" i="2" s="1"/>
  <c r="AP188" i="2"/>
  <c r="Q188" i="2" s="1"/>
  <c r="AF188" i="2" s="1"/>
  <c r="AG188" i="2" s="1"/>
  <c r="AH188" i="2" s="1"/>
  <c r="AP187" i="2"/>
  <c r="Q187" i="2" s="1"/>
  <c r="AF187" i="2" s="1"/>
  <c r="AG187" i="2" s="1"/>
  <c r="AH187" i="2" s="1"/>
  <c r="AP186" i="2"/>
  <c r="Q186" i="2" s="1"/>
  <c r="AF186" i="2" s="1"/>
  <c r="AG186" i="2" s="1"/>
  <c r="AH186" i="2" s="1"/>
  <c r="AP185" i="2"/>
  <c r="Q185" i="2" s="1"/>
  <c r="AF185" i="2" s="1"/>
  <c r="AG185" i="2" s="1"/>
  <c r="AH185" i="2" s="1"/>
  <c r="AP184" i="2"/>
  <c r="Q184" i="2" s="1"/>
  <c r="AF184" i="2" s="1"/>
  <c r="AG184" i="2" s="1"/>
  <c r="AH184" i="2" s="1"/>
  <c r="AP183" i="2"/>
  <c r="Q183" i="2" s="1"/>
  <c r="AF183" i="2" s="1"/>
  <c r="AG183" i="2" s="1"/>
  <c r="AH183" i="2" s="1"/>
  <c r="AP182" i="2"/>
  <c r="Q182" i="2" s="1"/>
  <c r="AF182" i="2" s="1"/>
  <c r="AG182" i="2" s="1"/>
  <c r="AH182" i="2" s="1"/>
  <c r="AU191" i="2"/>
  <c r="AU180" i="2" s="1"/>
  <c r="AP181" i="2"/>
  <c r="AQ191" i="2"/>
  <c r="AQ180" i="2" s="1"/>
  <c r="AA191" i="2"/>
  <c r="W191" i="2"/>
  <c r="S191" i="2"/>
  <c r="AD174" i="2"/>
  <c r="AF164" i="2"/>
  <c r="AD163" i="2"/>
  <c r="AF140" i="2"/>
  <c r="AG140" i="2" s="1"/>
  <c r="AH140" i="2" s="1"/>
  <c r="AG131" i="2"/>
  <c r="AF129" i="2"/>
  <c r="AG129" i="2" s="1"/>
  <c r="AH129" i="2" s="1"/>
  <c r="AF128" i="2"/>
  <c r="AG128" i="2" s="1"/>
  <c r="AH128" i="2" s="1"/>
  <c r="AF127" i="2"/>
  <c r="AG127" i="2" s="1"/>
  <c r="AH127" i="2" s="1"/>
  <c r="Z130" i="2"/>
  <c r="AF126" i="2"/>
  <c r="AG126" i="2" s="1"/>
  <c r="AH126" i="2" s="1"/>
  <c r="AD130" i="2"/>
  <c r="AF118" i="2"/>
  <c r="AG118" i="2" s="1"/>
  <c r="AH118" i="2" s="1"/>
  <c r="AF114" i="2"/>
  <c r="AG114" i="2" s="1"/>
  <c r="AH114" i="2" s="1"/>
  <c r="AD119" i="2"/>
  <c r="AF107" i="2"/>
  <c r="AG107" i="2" s="1"/>
  <c r="AH107" i="2" s="1"/>
  <c r="AF105" i="2"/>
  <c r="AG105" i="2" s="1"/>
  <c r="AH105" i="2" s="1"/>
  <c r="AF103" i="2"/>
  <c r="AG103" i="2" s="1"/>
  <c r="AH103" i="2" s="1"/>
  <c r="AD108" i="2"/>
  <c r="AF94" i="2"/>
  <c r="AG94" i="2" s="1"/>
  <c r="AH94" i="2" s="1"/>
  <c r="AD97" i="2"/>
  <c r="AF72" i="2"/>
  <c r="AG72" i="2" s="1"/>
  <c r="AH72" i="2" s="1"/>
  <c r="AG65" i="2"/>
  <c r="AF62" i="2"/>
  <c r="AG62" i="2" s="1"/>
  <c r="AH62" i="2" s="1"/>
  <c r="AF60" i="2"/>
  <c r="AG60" i="2" s="1"/>
  <c r="AH60" i="2" s="1"/>
  <c r="AF58" i="2"/>
  <c r="AG58" i="2" s="1"/>
  <c r="AH58" i="2" s="1"/>
  <c r="W52" i="2"/>
  <c r="X52" i="2" s="1"/>
  <c r="AD53" i="2"/>
  <c r="V53" i="2"/>
  <c r="AF49" i="2"/>
  <c r="AG49" i="2" s="1"/>
  <c r="AH49" i="2" s="1"/>
  <c r="AF48" i="2"/>
  <c r="AG48" i="2" s="1"/>
  <c r="AH48" i="2" s="1"/>
  <c r="AF47" i="2"/>
  <c r="AG47" i="2" s="1"/>
  <c r="AH47" i="2" s="1"/>
  <c r="AF46" i="2"/>
  <c r="AG46" i="2" s="1"/>
  <c r="AH46" i="2" s="1"/>
  <c r="AF45" i="2"/>
  <c r="AG45" i="2" s="1"/>
  <c r="AH45" i="2" s="1"/>
  <c r="AF44" i="2"/>
  <c r="AG44" i="2" s="1"/>
  <c r="AH44" i="2" s="1"/>
  <c r="AD297" i="2"/>
  <c r="AD258" i="2"/>
  <c r="AD394" i="2"/>
  <c r="AD427" i="2"/>
  <c r="AD438" i="2"/>
  <c r="AD460" i="2"/>
  <c r="AD537" i="2"/>
  <c r="AF527" i="2"/>
  <c r="AG29" i="2"/>
  <c r="AA141" i="2"/>
  <c r="AF120" i="2"/>
  <c r="AC504" i="2"/>
  <c r="AA482" i="2"/>
  <c r="AG526" i="2"/>
  <c r="AH516" i="2"/>
  <c r="AH526" i="2" s="1"/>
  <c r="AF526" i="2"/>
  <c r="AG505" i="2"/>
  <c r="Z493" i="2"/>
  <c r="AF483" i="2"/>
  <c r="AF481" i="2"/>
  <c r="AG481" i="2" s="1"/>
  <c r="AH481" i="2" s="1"/>
  <c r="AF479" i="2"/>
  <c r="AG479" i="2" s="1"/>
  <c r="AH479" i="2" s="1"/>
  <c r="AF500" i="2"/>
  <c r="AG500" i="2" s="1"/>
  <c r="AH500" i="2" s="1"/>
  <c r="AF498" i="2"/>
  <c r="AG498" i="2" s="1"/>
  <c r="AH498" i="2" s="1"/>
  <c r="AF496" i="2"/>
  <c r="AG496" i="2" s="1"/>
  <c r="AH496" i="2" s="1"/>
  <c r="AA504" i="2"/>
  <c r="AF494" i="2"/>
  <c r="AF478" i="2"/>
  <c r="AG478" i="2" s="1"/>
  <c r="AH478" i="2" s="1"/>
  <c r="AF476" i="2"/>
  <c r="AG476" i="2" s="1"/>
  <c r="AH476" i="2" s="1"/>
  <c r="Y482" i="2"/>
  <c r="AF472" i="2"/>
  <c r="AF458" i="2"/>
  <c r="AG458" i="2" s="1"/>
  <c r="AH458" i="2" s="1"/>
  <c r="AF454" i="2"/>
  <c r="AG454" i="2" s="1"/>
  <c r="AH454" i="2" s="1"/>
  <c r="AF475" i="2"/>
  <c r="AG475" i="2" s="1"/>
  <c r="AH475" i="2" s="1"/>
  <c r="Z482" i="2"/>
  <c r="AF469" i="2"/>
  <c r="AG469" i="2" s="1"/>
  <c r="AH469" i="2" s="1"/>
  <c r="AF467" i="2"/>
  <c r="AG467" i="2" s="1"/>
  <c r="AH467" i="2" s="1"/>
  <c r="AF465" i="2"/>
  <c r="AG465" i="2" s="1"/>
  <c r="AH465" i="2" s="1"/>
  <c r="AF463" i="2"/>
  <c r="AG463" i="2" s="1"/>
  <c r="AH463" i="2" s="1"/>
  <c r="Z471" i="2"/>
  <c r="AF459" i="2"/>
  <c r="AG459" i="2" s="1"/>
  <c r="AH459" i="2" s="1"/>
  <c r="AF457" i="2"/>
  <c r="AG457" i="2" s="1"/>
  <c r="AH457" i="2" s="1"/>
  <c r="AF455" i="2"/>
  <c r="AG455" i="2" s="1"/>
  <c r="AH455" i="2" s="1"/>
  <c r="AF453" i="2"/>
  <c r="AG453" i="2" s="1"/>
  <c r="AH453" i="2" s="1"/>
  <c r="AF451" i="2"/>
  <c r="AG451" i="2" s="1"/>
  <c r="AH451" i="2" s="1"/>
  <c r="AF436" i="2"/>
  <c r="AG436" i="2" s="1"/>
  <c r="AH436" i="2" s="1"/>
  <c r="AF434" i="2"/>
  <c r="AG434" i="2" s="1"/>
  <c r="AH434" i="2" s="1"/>
  <c r="AF432" i="2"/>
  <c r="AG432" i="2" s="1"/>
  <c r="AH432" i="2" s="1"/>
  <c r="AF430" i="2"/>
  <c r="AG430" i="2" s="1"/>
  <c r="AH430" i="2" s="1"/>
  <c r="Y438" i="2"/>
  <c r="U438" i="2"/>
  <c r="AF428" i="2"/>
  <c r="AF412" i="2"/>
  <c r="AG412" i="2" s="1"/>
  <c r="AH412" i="2" s="1"/>
  <c r="W460" i="2"/>
  <c r="AF450" i="2"/>
  <c r="Z460" i="2"/>
  <c r="AF446" i="2"/>
  <c r="AG446" i="2" s="1"/>
  <c r="AH446" i="2" s="1"/>
  <c r="AF444" i="2"/>
  <c r="AG444" i="2" s="1"/>
  <c r="AH444" i="2" s="1"/>
  <c r="AF442" i="2"/>
  <c r="AG442" i="2" s="1"/>
  <c r="AH442" i="2" s="1"/>
  <c r="AF440" i="2"/>
  <c r="AG440" i="2" s="1"/>
  <c r="AH440" i="2" s="1"/>
  <c r="Z449" i="2"/>
  <c r="AF439" i="2"/>
  <c r="V449" i="2"/>
  <c r="AF437" i="2"/>
  <c r="AG437" i="2" s="1"/>
  <c r="AH437" i="2" s="1"/>
  <c r="AF435" i="2"/>
  <c r="AG435" i="2" s="1"/>
  <c r="AH435" i="2" s="1"/>
  <c r="AF433" i="2"/>
  <c r="AG433" i="2" s="1"/>
  <c r="AH433" i="2" s="1"/>
  <c r="AF431" i="2"/>
  <c r="AG431" i="2" s="1"/>
  <c r="AH431" i="2" s="1"/>
  <c r="AF429" i="2"/>
  <c r="AG429" i="2" s="1"/>
  <c r="AH429" i="2" s="1"/>
  <c r="AB438" i="2"/>
  <c r="X438" i="2"/>
  <c r="X427" i="2"/>
  <c r="T427" i="2"/>
  <c r="AF417" i="2"/>
  <c r="AF407" i="2"/>
  <c r="AG407" i="2" s="1"/>
  <c r="AH407" i="2" s="1"/>
  <c r="AF403" i="2"/>
  <c r="AG403" i="2" s="1"/>
  <c r="AH403" i="2" s="1"/>
  <c r="W416" i="2"/>
  <c r="T416" i="2"/>
  <c r="X416" i="2"/>
  <c r="AB416" i="2"/>
  <c r="AF401" i="2"/>
  <c r="AG401" i="2" s="1"/>
  <c r="AH401" i="2" s="1"/>
  <c r="AF400" i="2"/>
  <c r="AG400" i="2" s="1"/>
  <c r="AH400" i="2" s="1"/>
  <c r="AF398" i="2"/>
  <c r="AG398" i="2" s="1"/>
  <c r="AH398" i="2" s="1"/>
  <c r="AF396" i="2"/>
  <c r="AG396" i="2" s="1"/>
  <c r="AH396" i="2" s="1"/>
  <c r="Z405" i="2"/>
  <c r="V405" i="2"/>
  <c r="R405" i="2"/>
  <c r="R383" i="2" s="1"/>
  <c r="AF395" i="2"/>
  <c r="AP393" i="2"/>
  <c r="Q393" i="2" s="1"/>
  <c r="AF393" i="2" s="1"/>
  <c r="AG393" i="2" s="1"/>
  <c r="AH393" i="2" s="1"/>
  <c r="AP392" i="2"/>
  <c r="Q392" i="2" s="1"/>
  <c r="AF392" i="2" s="1"/>
  <c r="AG392" i="2" s="1"/>
  <c r="AH392" i="2" s="1"/>
  <c r="AP391" i="2"/>
  <c r="Q391" i="2" s="1"/>
  <c r="AF391" i="2" s="1"/>
  <c r="AG391" i="2" s="1"/>
  <c r="AH391" i="2" s="1"/>
  <c r="AP390" i="2"/>
  <c r="Q390" i="2" s="1"/>
  <c r="AF390" i="2" s="1"/>
  <c r="AG390" i="2" s="1"/>
  <c r="AH390" i="2" s="1"/>
  <c r="AP389" i="2"/>
  <c r="Q389" i="2" s="1"/>
  <c r="AF389" i="2" s="1"/>
  <c r="AG389" i="2" s="1"/>
  <c r="AH389" i="2" s="1"/>
  <c r="AF408" i="2"/>
  <c r="AG408" i="2" s="1"/>
  <c r="AH408" i="2" s="1"/>
  <c r="AC405" i="2"/>
  <c r="Y405" i="2"/>
  <c r="U405" i="2"/>
  <c r="AX394" i="2"/>
  <c r="AX383" i="2" s="1"/>
  <c r="AT394" i="2"/>
  <c r="AT383" i="2" s="1"/>
  <c r="AB394" i="2"/>
  <c r="AA349" i="2"/>
  <c r="AF349" i="2" s="1"/>
  <c r="AG349" i="2" s="1"/>
  <c r="AH349" i="2" s="1"/>
  <c r="AA347" i="2"/>
  <c r="AF347" i="2" s="1"/>
  <c r="AG347" i="2" s="1"/>
  <c r="AH347" i="2" s="1"/>
  <c r="AA345" i="2"/>
  <c r="AF345" i="2" s="1"/>
  <c r="AG345" i="2" s="1"/>
  <c r="AH345" i="2" s="1"/>
  <c r="AA343" i="2"/>
  <c r="AF343" i="2" s="1"/>
  <c r="AG343" i="2" s="1"/>
  <c r="AH343" i="2" s="1"/>
  <c r="AP386" i="2"/>
  <c r="Q386" i="2" s="1"/>
  <c r="AF386" i="2" s="1"/>
  <c r="AG386" i="2" s="1"/>
  <c r="AH386" i="2" s="1"/>
  <c r="AY394" i="2"/>
  <c r="AY383" i="2" s="1"/>
  <c r="AU394" i="2"/>
  <c r="AU383" i="2" s="1"/>
  <c r="AQ394" i="2"/>
  <c r="AQ383" i="2" s="1"/>
  <c r="AP384" i="2"/>
  <c r="AA394" i="2"/>
  <c r="W394" i="2"/>
  <c r="S394" i="2"/>
  <c r="S383" i="2" s="1"/>
  <c r="AC361" i="2"/>
  <c r="AF303" i="2"/>
  <c r="AG303" i="2" s="1"/>
  <c r="AH303" i="2" s="1"/>
  <c r="AF299" i="2"/>
  <c r="AG299" i="2" s="1"/>
  <c r="AH299" i="2" s="1"/>
  <c r="AA315" i="2"/>
  <c r="Y297" i="2"/>
  <c r="AF288" i="2"/>
  <c r="AG288" i="2" s="1"/>
  <c r="AH288" i="2" s="1"/>
  <c r="AF286" i="2"/>
  <c r="AG286" i="2" s="1"/>
  <c r="AH286" i="2" s="1"/>
  <c r="AF284" i="2"/>
  <c r="AG284" i="2" s="1"/>
  <c r="AH284" i="2" s="1"/>
  <c r="Z292" i="2"/>
  <c r="V292" i="2"/>
  <c r="AF282" i="2"/>
  <c r="AF272" i="2"/>
  <c r="AG272" i="2" s="1"/>
  <c r="AH272" i="2" s="1"/>
  <c r="AF268" i="2"/>
  <c r="AG268" i="2" s="1"/>
  <c r="AH268" i="2" s="1"/>
  <c r="AF264" i="2"/>
  <c r="AG264" i="2" s="1"/>
  <c r="AH264" i="2" s="1"/>
  <c r="AF260" i="2"/>
  <c r="AG260" i="2" s="1"/>
  <c r="AH260" i="2" s="1"/>
  <c r="X281" i="2"/>
  <c r="V258" i="2"/>
  <c r="AF233" i="2"/>
  <c r="AG233" i="2" s="1"/>
  <c r="AH233" i="2" s="1"/>
  <c r="AF229" i="2"/>
  <c r="AG229" i="2" s="1"/>
  <c r="AH229" i="2" s="1"/>
  <c r="AF225" i="2"/>
  <c r="AG225" i="2" s="1"/>
  <c r="AH225" i="2" s="1"/>
  <c r="AF221" i="2"/>
  <c r="AG221" i="2" s="1"/>
  <c r="AH221" i="2" s="1"/>
  <c r="AF217" i="2"/>
  <c r="AG217" i="2" s="1"/>
  <c r="AH217" i="2" s="1"/>
  <c r="AF313" i="2"/>
  <c r="AG313" i="2" s="1"/>
  <c r="AH313" i="2" s="1"/>
  <c r="AF305" i="2"/>
  <c r="AG305" i="2" s="1"/>
  <c r="AH305" i="2" s="1"/>
  <c r="AB315" i="2"/>
  <c r="X297" i="2"/>
  <c r="AF295" i="2"/>
  <c r="W291" i="2"/>
  <c r="AF291" i="2" s="1"/>
  <c r="AG291" i="2" s="1"/>
  <c r="AH291" i="2" s="1"/>
  <c r="W290" i="2"/>
  <c r="AF290" i="2" s="1"/>
  <c r="AG290" i="2" s="1"/>
  <c r="AH290" i="2" s="1"/>
  <c r="AA292" i="2"/>
  <c r="Z280" i="2"/>
  <c r="AF280" i="2" s="1"/>
  <c r="AG280" i="2" s="1"/>
  <c r="AH280" i="2" s="1"/>
  <c r="AF277" i="2"/>
  <c r="AG277" i="2" s="1"/>
  <c r="AH277" i="2" s="1"/>
  <c r="AF275" i="2"/>
  <c r="AG275" i="2" s="1"/>
  <c r="AH275" i="2" s="1"/>
  <c r="AF273" i="2"/>
  <c r="AG273" i="2" s="1"/>
  <c r="AH273" i="2" s="1"/>
  <c r="AF271" i="2"/>
  <c r="AG271" i="2" s="1"/>
  <c r="AH271" i="2" s="1"/>
  <c r="AF269" i="2"/>
  <c r="AG269" i="2" s="1"/>
  <c r="AH269" i="2" s="1"/>
  <c r="AF267" i="2"/>
  <c r="AG267" i="2" s="1"/>
  <c r="AH267" i="2" s="1"/>
  <c r="AF265" i="2"/>
  <c r="AG265" i="2" s="1"/>
  <c r="AH265" i="2" s="1"/>
  <c r="AF263" i="2"/>
  <c r="AG263" i="2" s="1"/>
  <c r="AH263" i="2" s="1"/>
  <c r="AF261" i="2"/>
  <c r="AG261" i="2" s="1"/>
  <c r="AH261" i="2" s="1"/>
  <c r="Y281" i="2"/>
  <c r="U281" i="2"/>
  <c r="AF259" i="2"/>
  <c r="AC258" i="2"/>
  <c r="Y239" i="2"/>
  <c r="Y258" i="2" s="1"/>
  <c r="U258" i="2"/>
  <c r="Z237" i="2"/>
  <c r="AF237" i="2" s="1"/>
  <c r="AG237" i="2" s="1"/>
  <c r="AH237" i="2" s="1"/>
  <c r="AB235" i="2"/>
  <c r="AF235" i="2" s="1"/>
  <c r="AG235" i="2" s="1"/>
  <c r="AH235" i="2" s="1"/>
  <c r="AB231" i="2"/>
  <c r="AF231" i="2" s="1"/>
  <c r="AG231" i="2" s="1"/>
  <c r="AH231" i="2" s="1"/>
  <c r="AF226" i="2"/>
  <c r="AG226" i="2" s="1"/>
  <c r="AH226" i="2" s="1"/>
  <c r="AB223" i="2"/>
  <c r="AF223" i="2" s="1"/>
  <c r="AG223" i="2" s="1"/>
  <c r="AH223" i="2" s="1"/>
  <c r="AF218" i="2"/>
  <c r="AG218" i="2" s="1"/>
  <c r="AH218" i="2" s="1"/>
  <c r="AF214" i="2"/>
  <c r="AG214" i="2" s="1"/>
  <c r="AH214" i="2" s="1"/>
  <c r="AF210" i="2"/>
  <c r="AG210" i="2" s="1"/>
  <c r="AH210" i="2" s="1"/>
  <c r="AB289" i="2"/>
  <c r="AB292" i="2" s="1"/>
  <c r="AF209" i="2"/>
  <c r="AG209" i="2" s="1"/>
  <c r="AH209" i="2" s="1"/>
  <c r="U238" i="2"/>
  <c r="AF73" i="2"/>
  <c r="AG73" i="2" s="1"/>
  <c r="AH73" i="2" s="1"/>
  <c r="AF69" i="2"/>
  <c r="AG69" i="2" s="1"/>
  <c r="AH69" i="2" s="1"/>
  <c r="W53" i="2"/>
  <c r="S53" i="2"/>
  <c r="AF51" i="2"/>
  <c r="AB234" i="2"/>
  <c r="AF234" i="2" s="1"/>
  <c r="AG234" i="2" s="1"/>
  <c r="AH234" i="2" s="1"/>
  <c r="AB230" i="2"/>
  <c r="AF230" i="2" s="1"/>
  <c r="AG230" i="2" s="1"/>
  <c r="AH230" i="2" s="1"/>
  <c r="AB222" i="2"/>
  <c r="AF222" i="2" s="1"/>
  <c r="AG222" i="2" s="1"/>
  <c r="AH222" i="2" s="1"/>
  <c r="AF206" i="2"/>
  <c r="AG206" i="2" s="1"/>
  <c r="AH206" i="2" s="1"/>
  <c r="AB205" i="2"/>
  <c r="AF205" i="2" s="1"/>
  <c r="AG205" i="2" s="1"/>
  <c r="AH205" i="2" s="1"/>
  <c r="X203" i="2"/>
  <c r="X238" i="2" s="1"/>
  <c r="T238" i="2"/>
  <c r="AF201" i="2"/>
  <c r="AG201" i="2" s="1"/>
  <c r="AH201" i="2" s="1"/>
  <c r="AF200" i="2"/>
  <c r="AG200" i="2" s="1"/>
  <c r="AH200" i="2" s="1"/>
  <c r="AF199" i="2"/>
  <c r="AG199" i="2" s="1"/>
  <c r="AH199" i="2" s="1"/>
  <c r="AF198" i="2"/>
  <c r="AG198" i="2" s="1"/>
  <c r="AH198" i="2" s="1"/>
  <c r="AF197" i="2"/>
  <c r="AG197" i="2" s="1"/>
  <c r="AH197" i="2" s="1"/>
  <c r="AF196" i="2"/>
  <c r="AG196" i="2" s="1"/>
  <c r="AH196" i="2" s="1"/>
  <c r="AF195" i="2"/>
  <c r="AG195" i="2" s="1"/>
  <c r="AH195" i="2" s="1"/>
  <c r="AF194" i="2"/>
  <c r="AG194" i="2" s="1"/>
  <c r="AH194" i="2" s="1"/>
  <c r="AF193" i="2"/>
  <c r="AG193" i="2" s="1"/>
  <c r="AH193" i="2" s="1"/>
  <c r="AD202" i="2"/>
  <c r="X202" i="2"/>
  <c r="T202" i="2"/>
  <c r="T180" i="2" s="1"/>
  <c r="AW191" i="2"/>
  <c r="AW180" i="2" s="1"/>
  <c r="AS191" i="2"/>
  <c r="AS180" i="2" s="1"/>
  <c r="AC191" i="2"/>
  <c r="Y191" i="2"/>
  <c r="U191" i="2"/>
  <c r="U180" i="2" s="1"/>
  <c r="AG153" i="2"/>
  <c r="AD152" i="2"/>
  <c r="AF138" i="2"/>
  <c r="AG138" i="2" s="1"/>
  <c r="AH138" i="2" s="1"/>
  <c r="AD141" i="2"/>
  <c r="AF116" i="2"/>
  <c r="AG116" i="2" s="1"/>
  <c r="AH116" i="2" s="1"/>
  <c r="AG109" i="2"/>
  <c r="AF106" i="2"/>
  <c r="AG106" i="2" s="1"/>
  <c r="AH106" i="2" s="1"/>
  <c r="AF104" i="2"/>
  <c r="AG104" i="2" s="1"/>
  <c r="AH104" i="2" s="1"/>
  <c r="AF102" i="2"/>
  <c r="AG102" i="2" s="1"/>
  <c r="AH102" i="2" s="1"/>
  <c r="AF96" i="2"/>
  <c r="AG96" i="2" s="1"/>
  <c r="AH96" i="2" s="1"/>
  <c r="AG87" i="2"/>
  <c r="AF85" i="2"/>
  <c r="AG85" i="2" s="1"/>
  <c r="AH85" i="2" s="1"/>
  <c r="AF84" i="2"/>
  <c r="AG84" i="2" s="1"/>
  <c r="AH84" i="2" s="1"/>
  <c r="AF83" i="2"/>
  <c r="AG83" i="2" s="1"/>
  <c r="AH83" i="2" s="1"/>
  <c r="AF82" i="2"/>
  <c r="AG82" i="2" s="1"/>
  <c r="AH82" i="2" s="1"/>
  <c r="AF81" i="2"/>
  <c r="AG81" i="2" s="1"/>
  <c r="AH81" i="2" s="1"/>
  <c r="AF80" i="2"/>
  <c r="AG80" i="2" s="1"/>
  <c r="AH80" i="2" s="1"/>
  <c r="AF79" i="2"/>
  <c r="AG79" i="2" s="1"/>
  <c r="AH79" i="2" s="1"/>
  <c r="AD86" i="2"/>
  <c r="AF74" i="2"/>
  <c r="AG74" i="2" s="1"/>
  <c r="AH74" i="2" s="1"/>
  <c r="AF70" i="2"/>
  <c r="AG70" i="2" s="1"/>
  <c r="AH70" i="2" s="1"/>
  <c r="AD75" i="2"/>
  <c r="AF63" i="2"/>
  <c r="AG63" i="2" s="1"/>
  <c r="AH63" i="2" s="1"/>
  <c r="AF61" i="2"/>
  <c r="AG61" i="2" s="1"/>
  <c r="AH61" i="2" s="1"/>
  <c r="AF59" i="2"/>
  <c r="AG59" i="2" s="1"/>
  <c r="AH59" i="2" s="1"/>
  <c r="AF57" i="2"/>
  <c r="AG57" i="2" s="1"/>
  <c r="AH57" i="2" s="1"/>
  <c r="AD64" i="2"/>
  <c r="T53" i="2"/>
  <c r="AD50" i="2"/>
  <c r="AP38" i="2"/>
  <c r="Q38" i="2" s="1"/>
  <c r="AF38" i="2" s="1"/>
  <c r="AG38" i="2" s="1"/>
  <c r="AH38" i="2" s="1"/>
  <c r="AP37" i="2"/>
  <c r="Q37" i="2" s="1"/>
  <c r="AF37" i="2" s="1"/>
  <c r="AG37" i="2" s="1"/>
  <c r="AH37" i="2" s="1"/>
  <c r="AP36" i="2"/>
  <c r="Q36" i="2" s="1"/>
  <c r="AF36" i="2" s="1"/>
  <c r="AG36" i="2" s="1"/>
  <c r="AH36" i="2" s="1"/>
  <c r="AP35" i="2"/>
  <c r="Q35" i="2" s="1"/>
  <c r="AF35" i="2" s="1"/>
  <c r="AG35" i="2" s="1"/>
  <c r="AH35" i="2" s="1"/>
  <c r="AP34" i="2"/>
  <c r="Q34" i="2" s="1"/>
  <c r="AF34" i="2" s="1"/>
  <c r="AG34" i="2" s="1"/>
  <c r="AH34" i="2" s="1"/>
  <c r="AP33" i="2"/>
  <c r="Q33" i="2" s="1"/>
  <c r="AF33" i="2" s="1"/>
  <c r="AG33" i="2" s="1"/>
  <c r="AH33" i="2" s="1"/>
  <c r="AP32" i="2"/>
  <c r="AD215" i="2"/>
  <c r="AD238" i="2" s="1"/>
  <c r="AD281" i="2"/>
  <c r="AD283" i="2"/>
  <c r="AD292" i="2" s="1"/>
  <c r="AD311" i="2"/>
  <c r="AF311" i="2" s="1"/>
  <c r="AG311" i="2" s="1"/>
  <c r="AH311" i="2" s="1"/>
  <c r="AD361" i="2"/>
  <c r="AD504" i="2"/>
  <c r="AD526" i="2"/>
  <c r="AF98" i="2"/>
  <c r="W97" i="2"/>
  <c r="V86" i="2"/>
  <c r="T64" i="2"/>
  <c r="R50" i="2"/>
  <c r="R28" i="2" s="1"/>
  <c r="AF142" i="2"/>
  <c r="Y119" i="2"/>
  <c r="U75" i="2"/>
  <c r="AF54" i="2"/>
  <c r="AQ39" i="2"/>
  <c r="AQ28" i="2" s="1"/>
  <c r="S28" i="2" l="1"/>
  <c r="AC180" i="2"/>
  <c r="AA238" i="2"/>
  <c r="AF207" i="2"/>
  <c r="AG207" i="2" s="1"/>
  <c r="AH207" i="2" s="1"/>
  <c r="AF241" i="2"/>
  <c r="AG241" i="2" s="1"/>
  <c r="AH241" i="2" s="1"/>
  <c r="AB383" i="2"/>
  <c r="X180" i="2"/>
  <c r="AP28" i="2"/>
  <c r="AA383" i="2"/>
  <c r="V383" i="2"/>
  <c r="W383" i="2"/>
  <c r="AD315" i="2"/>
  <c r="AD180" i="2" s="1"/>
  <c r="AB28" i="2"/>
  <c r="AP383" i="2"/>
  <c r="AB258" i="2"/>
  <c r="W28" i="2"/>
  <c r="V28" i="2"/>
  <c r="X383" i="2"/>
  <c r="T28" i="2"/>
  <c r="AD28" i="2"/>
  <c r="Z383" i="2"/>
  <c r="U28" i="2"/>
  <c r="T383" i="2"/>
  <c r="Y52" i="2"/>
  <c r="Y53" i="2" s="1"/>
  <c r="Y28" i="2" s="1"/>
  <c r="X53" i="2"/>
  <c r="X28" i="2" s="1"/>
  <c r="AF64" i="2"/>
  <c r="AG54" i="2"/>
  <c r="AF108" i="2"/>
  <c r="AG98" i="2"/>
  <c r="AH87" i="2"/>
  <c r="AH97" i="2" s="1"/>
  <c r="AG97" i="2"/>
  <c r="AH153" i="2"/>
  <c r="AH163" i="2" s="1"/>
  <c r="AG163" i="2"/>
  <c r="Y180" i="2"/>
  <c r="AB238" i="2"/>
  <c r="AB180" i="2" s="1"/>
  <c r="AG51" i="2"/>
  <c r="W292" i="2"/>
  <c r="AF297" i="2"/>
  <c r="AG295" i="2"/>
  <c r="AG282" i="2"/>
  <c r="AP394" i="2"/>
  <c r="Q384" i="2"/>
  <c r="AF384" i="2" s="1"/>
  <c r="AF449" i="2"/>
  <c r="AG439" i="2"/>
  <c r="AF438" i="2"/>
  <c r="AG428" i="2"/>
  <c r="AF493" i="2"/>
  <c r="AG483" i="2"/>
  <c r="AG515" i="2"/>
  <c r="AH505" i="2"/>
  <c r="AH515" i="2" s="1"/>
  <c r="AD383" i="2"/>
  <c r="AH65" i="2"/>
  <c r="AH75" i="2" s="1"/>
  <c r="AG75" i="2"/>
  <c r="AF174" i="2"/>
  <c r="AG164" i="2"/>
  <c r="S180" i="2"/>
  <c r="AP191" i="2"/>
  <c r="Q181" i="2"/>
  <c r="AF181" i="2" s="1"/>
  <c r="Z238" i="2"/>
  <c r="AF75" i="2"/>
  <c r="AF97" i="2"/>
  <c r="AF203" i="2"/>
  <c r="AF294" i="2"/>
  <c r="AG293" i="2"/>
  <c r="AF215" i="2"/>
  <c r="AG215" i="2" s="1"/>
  <c r="AH215" i="2" s="1"/>
  <c r="AF239" i="2"/>
  <c r="AF245" i="2"/>
  <c r="AG245" i="2" s="1"/>
  <c r="AH245" i="2" s="1"/>
  <c r="Z281" i="2"/>
  <c r="AF283" i="2"/>
  <c r="AG283" i="2" s="1"/>
  <c r="AH283" i="2" s="1"/>
  <c r="AF361" i="2"/>
  <c r="AG351" i="2"/>
  <c r="U383" i="2"/>
  <c r="AC383" i="2"/>
  <c r="AA350" i="2"/>
  <c r="AA180" i="2" s="1"/>
  <c r="AF416" i="2"/>
  <c r="AG406" i="2"/>
  <c r="AG50" i="2"/>
  <c r="AH40" i="2"/>
  <c r="AH50" i="2" s="1"/>
  <c r="AG86" i="2"/>
  <c r="AH76" i="2"/>
  <c r="AH86" i="2" s="1"/>
  <c r="AF152" i="2"/>
  <c r="AG142" i="2"/>
  <c r="Q32" i="2"/>
  <c r="AF32" i="2" s="1"/>
  <c r="AP39" i="2"/>
  <c r="AH109" i="2"/>
  <c r="AH119" i="2" s="1"/>
  <c r="AG119" i="2"/>
  <c r="AG259" i="2"/>
  <c r="AF281" i="2"/>
  <c r="AF405" i="2"/>
  <c r="AG395" i="2"/>
  <c r="AF427" i="2"/>
  <c r="AG417" i="2"/>
  <c r="AF460" i="2"/>
  <c r="AG450" i="2"/>
  <c r="AF482" i="2"/>
  <c r="AG472" i="2"/>
  <c r="AF504" i="2"/>
  <c r="AG494" i="2"/>
  <c r="AF130" i="2"/>
  <c r="AG120" i="2"/>
  <c r="AH29" i="2"/>
  <c r="AF537" i="2"/>
  <c r="AG527" i="2"/>
  <c r="AH131" i="2"/>
  <c r="AH141" i="2" s="1"/>
  <c r="AG141" i="2"/>
  <c r="W180" i="2"/>
  <c r="AP180" i="2"/>
  <c r="AF202" i="2"/>
  <c r="AG192" i="2"/>
  <c r="V180" i="2"/>
  <c r="AF119" i="2"/>
  <c r="AF141" i="2"/>
  <c r="AF289" i="2"/>
  <c r="AG289" i="2" s="1"/>
  <c r="AH289" i="2" s="1"/>
  <c r="AF315" i="2"/>
  <c r="AG298" i="2"/>
  <c r="Y383" i="2"/>
  <c r="AF350" i="2"/>
  <c r="AG316" i="2"/>
  <c r="AF471" i="2"/>
  <c r="AG461" i="2"/>
  <c r="AF50" i="2"/>
  <c r="AF86" i="2"/>
  <c r="Z52" i="2" l="1"/>
  <c r="Z53" i="2" s="1"/>
  <c r="Z28" i="2" s="1"/>
  <c r="Z180" i="2"/>
  <c r="AG471" i="2"/>
  <c r="AH461" i="2"/>
  <c r="AH471" i="2" s="1"/>
  <c r="AG350" i="2"/>
  <c r="AH316" i="2"/>
  <c r="AH350" i="2" s="1"/>
  <c r="AG202" i="2"/>
  <c r="AH192" i="2"/>
  <c r="AH202" i="2" s="1"/>
  <c r="AG537" i="2"/>
  <c r="AH527" i="2"/>
  <c r="AH537" i="2" s="1"/>
  <c r="AG130" i="2"/>
  <c r="AH120" i="2"/>
  <c r="AH130" i="2" s="1"/>
  <c r="AG504" i="2"/>
  <c r="AH494" i="2"/>
  <c r="AH504" i="2" s="1"/>
  <c r="AG482" i="2"/>
  <c r="AH472" i="2"/>
  <c r="AH482" i="2" s="1"/>
  <c r="AG460" i="2"/>
  <c r="AH450" i="2"/>
  <c r="AH460" i="2" s="1"/>
  <c r="AG427" i="2"/>
  <c r="AH417" i="2"/>
  <c r="AH427" i="2" s="1"/>
  <c r="AG405" i="2"/>
  <c r="AH395" i="2"/>
  <c r="AH405" i="2" s="1"/>
  <c r="AG152" i="2"/>
  <c r="AH142" i="2"/>
  <c r="AH152" i="2" s="1"/>
  <c r="AG416" i="2"/>
  <c r="AH406" i="2"/>
  <c r="AH416" i="2" s="1"/>
  <c r="AF258" i="2"/>
  <c r="AG239" i="2"/>
  <c r="AG294" i="2"/>
  <c r="AH293" i="2"/>
  <c r="AH294" i="2" s="1"/>
  <c r="AF238" i="2"/>
  <c r="AG203" i="2"/>
  <c r="AF292" i="2"/>
  <c r="AH51" i="2"/>
  <c r="AG108" i="2"/>
  <c r="AH98" i="2"/>
  <c r="AH108" i="2" s="1"/>
  <c r="AG64" i="2"/>
  <c r="AH54" i="2"/>
  <c r="AH64" i="2" s="1"/>
  <c r="AG315" i="2"/>
  <c r="AH298" i="2"/>
  <c r="AH315" i="2" s="1"/>
  <c r="AG281" i="2"/>
  <c r="AH259" i="2"/>
  <c r="AH281" i="2" s="1"/>
  <c r="AG32" i="2"/>
  <c r="AF39" i="2"/>
  <c r="AG361" i="2"/>
  <c r="AH351" i="2"/>
  <c r="AH361" i="2" s="1"/>
  <c r="AG181" i="2"/>
  <c r="AF191" i="2"/>
  <c r="AG174" i="2"/>
  <c r="AH164" i="2"/>
  <c r="AH174" i="2" s="1"/>
  <c r="AG493" i="2"/>
  <c r="AH483" i="2"/>
  <c r="AH493" i="2" s="1"/>
  <c r="AH428" i="2"/>
  <c r="AH438" i="2" s="1"/>
  <c r="AG438" i="2"/>
  <c r="AG449" i="2"/>
  <c r="AH439" i="2"/>
  <c r="AH449" i="2" s="1"/>
  <c r="AF394" i="2"/>
  <c r="AF383" i="2" s="1"/>
  <c r="AG384" i="2"/>
  <c r="AG292" i="2"/>
  <c r="AH282" i="2"/>
  <c r="AH292" i="2" s="1"/>
  <c r="AG297" i="2"/>
  <c r="AH295" i="2"/>
  <c r="AH297" i="2" s="1"/>
  <c r="AA52" i="2" l="1"/>
  <c r="AA53" i="2" s="1"/>
  <c r="AA28" i="2" s="1"/>
  <c r="AF180" i="2"/>
  <c r="AG191" i="2"/>
  <c r="AH181" i="2"/>
  <c r="AH191" i="2" s="1"/>
  <c r="AH32" i="2"/>
  <c r="AH39" i="2" s="1"/>
  <c r="AG39" i="2"/>
  <c r="AG394" i="2"/>
  <c r="AG383" i="2" s="1"/>
  <c r="AH384" i="2"/>
  <c r="AH394" i="2" s="1"/>
  <c r="AH383" i="2" s="1"/>
  <c r="AG238" i="2"/>
  <c r="AH203" i="2"/>
  <c r="AH238" i="2" s="1"/>
  <c r="AG258" i="2"/>
  <c r="AH239" i="2"/>
  <c r="AH258" i="2" s="1"/>
  <c r="AF52" i="2" l="1"/>
  <c r="AH180" i="2"/>
  <c r="AG180" i="2"/>
  <c r="AG52" i="2" l="1"/>
  <c r="AF53" i="2"/>
  <c r="AF28" i="2" s="1"/>
  <c r="AH52" i="2" l="1"/>
  <c r="AH53" i="2" s="1"/>
  <c r="AH28" i="2" s="1"/>
  <c r="AG53" i="2"/>
  <c r="AG2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HRDK</author>
  </authors>
  <commentList>
    <comment ref="E6" authorId="0" shapeId="0" xr:uid="{01C6A176-7053-46FC-9FBE-238EFC3CA7FB}">
      <text>
        <r>
          <rPr>
            <b/>
            <sz val="10"/>
            <color indexed="81"/>
            <rFont val="돋움"/>
            <family val="3"/>
            <charset val="129"/>
          </rPr>
          <t>지원금을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지원받은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사업명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 xml:space="preserve">선택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HRDK</author>
  </authors>
  <commentList>
    <comment ref="D6" authorId="0" shapeId="0" xr:uid="{30885923-5E65-429A-B5D0-834205E7DB2F}">
      <text>
        <r>
          <rPr>
            <b/>
            <sz val="10"/>
            <color indexed="81"/>
            <rFont val="돋움"/>
            <family val="3"/>
            <charset val="129"/>
          </rPr>
          <t>지원금을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지원받은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사업명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선택</t>
        </r>
      </text>
    </comment>
  </commentList>
</comments>
</file>

<file path=xl/sharedStrings.xml><?xml version="1.0" encoding="utf-8"?>
<sst xmlns="http://schemas.openxmlformats.org/spreadsheetml/2006/main" count="1469" uniqueCount="517">
  <si>
    <t>[노란색]셀</t>
    <phoneticPr fontId="4" type="noConversion"/>
  </si>
  <si>
    <t xml:space="preserve">[노란색]은 입력셀로서 필요한 정보를 반드시 입력하여야 함 </t>
    <phoneticPr fontId="4" type="noConversion"/>
  </si>
  <si>
    <t>작성목적</t>
    <phoneticPr fontId="4" type="noConversion"/>
  </si>
  <si>
    <t>사업비 집행내역을 세부적으로 작성하는 sheet임</t>
    <phoneticPr fontId="4" type="noConversion"/>
  </si>
  <si>
    <t>작성 유의사항</t>
    <phoneticPr fontId="4" type="noConversion"/>
  </si>
  <si>
    <t>필요 없는 행의 경우 가능하면 삭제하지 말고 숨기기 기능으로 숨김
추가로 행이 필요한 경우 위의 행을 복사하여 추가하며, 연번과 합계에 오류가 없는지 확인
컨소시엄사업 개시연도부터 지원금으로 구입한 훈련시설, 장비 및 지출한 프로그램개발비 등에 대해 모두 작성
국가인적자원개발컨소시엄 사업과 관련된 전체 자산취득에 대하여 작성 (사무장비 추가지원비 및 성과평가 인센티브에서 구입한 자산 / 비고란에 재원 기재)
회계정산시 불읹엉금액은 차감하고 금액기재</t>
    <phoneticPr fontId="4" type="noConversion"/>
  </si>
  <si>
    <t>작성방법</t>
    <phoneticPr fontId="4" type="noConversion"/>
  </si>
  <si>
    <t>구분</t>
    <phoneticPr fontId="4" type="noConversion"/>
  </si>
  <si>
    <t>입력방식</t>
    <phoneticPr fontId="4" type="noConversion"/>
  </si>
  <si>
    <t>항목별 작성 요령</t>
    <phoneticPr fontId="4" type="noConversion"/>
  </si>
  <si>
    <t>관리번호</t>
    <phoneticPr fontId="4" type="noConversion"/>
  </si>
  <si>
    <t>[입력]</t>
  </si>
  <si>
    <t>공동훈련센터 내부에서 관리하고 있는 번호를 입력</t>
    <phoneticPr fontId="4" type="noConversion"/>
  </si>
  <si>
    <t>시설명/장비명/프로그램명</t>
    <phoneticPr fontId="4" type="noConversion"/>
  </si>
  <si>
    <t>[입력]</t>
    <phoneticPr fontId="4" type="noConversion"/>
  </si>
  <si>
    <t>해당 시설명, 장비명, 프로그램명을 입력</t>
    <phoneticPr fontId="4" type="noConversion"/>
  </si>
  <si>
    <t>세부내역</t>
    <phoneticPr fontId="4" type="noConversion"/>
  </si>
  <si>
    <t>실질적으로 해당 시설, 장비, 프로그램을 구분할 수 있도록 세부내역을 상세히 입력 (사업계획서상 기재된 품목과 사양을 기재)</t>
    <phoneticPr fontId="4" type="noConversion"/>
  </si>
  <si>
    <t>수량</t>
    <phoneticPr fontId="4" type="noConversion"/>
  </si>
  <si>
    <t>취득 수량 입력 (단위는 EA, 식 등으로 기재)</t>
    <phoneticPr fontId="4" type="noConversion"/>
  </si>
  <si>
    <t>지원연도</t>
    <phoneticPr fontId="4" type="noConversion"/>
  </si>
  <si>
    <t>지원금 지원연도 입력 (2011년 이전은 2011년으로 기재)</t>
    <phoneticPr fontId="4" type="noConversion"/>
  </si>
  <si>
    <t>취득일</t>
    <phoneticPr fontId="4" type="noConversion"/>
  </si>
  <si>
    <t>취득일을 일자형식(YYYY-MM-DD)으로 입력 =&gt; 서식변경 금지</t>
    <phoneticPr fontId="4" type="noConversion"/>
  </si>
  <si>
    <t>정부지원금/ 대응투자금</t>
    <phoneticPr fontId="4" type="noConversion"/>
  </si>
  <si>
    <t>취득원가를 정부지원금과 대응투자금으로 구분하여 입력 (회계정산 시 불인정된 금액은 제외하고 입력)</t>
    <phoneticPr fontId="4" type="noConversion"/>
  </si>
  <si>
    <t>감가상각방법/ 내용연수</t>
    <phoneticPr fontId="4" type="noConversion"/>
  </si>
  <si>
    <t>[선택]</t>
    <phoneticPr fontId="4" type="noConversion"/>
  </si>
  <si>
    <t>다음에 따라 감가상각방법을 정률법과 정액법 중 선택하고 내용연수를 입력</t>
    <phoneticPr fontId="4" type="noConversion"/>
  </si>
  <si>
    <r>
      <t xml:space="preserve">훈련시설 : 「법인세법 시행령」 제28조제1항에 따른 감가상각방법 및 내용연수
 훈련장비 중 2015년 11월 26일 이전 취득한 훈련장비 : </t>
    </r>
    <r>
      <rPr>
        <sz val="11"/>
        <rFont val="MS Gothic"/>
        <family val="3"/>
        <charset val="128"/>
      </rPr>
      <t>｢</t>
    </r>
    <r>
      <rPr>
        <sz val="11"/>
        <rFont val="맑은 고딕"/>
        <family val="3"/>
        <charset val="129"/>
        <scheme val="minor"/>
      </rPr>
      <t>법인세법 시행령</t>
    </r>
    <r>
      <rPr>
        <sz val="11"/>
        <rFont val="MS Gothic"/>
        <family val="3"/>
        <charset val="128"/>
      </rPr>
      <t>｣</t>
    </r>
    <r>
      <rPr>
        <sz val="11"/>
        <rFont val="맑은 고딕"/>
        <family val="3"/>
        <charset val="129"/>
        <scheme val="minor"/>
      </rPr>
      <t xml:space="preserve"> 제28조제1항의 내용연수 및 공동훈련센터 자체적으로 적용하는 감가상각방법으로 감가상각
 훈련장비 중 2015년 11월 26일 이후 취득한 훈련장비 : </t>
    </r>
    <r>
      <rPr>
        <sz val="11"/>
        <rFont val="MS Gothic"/>
        <family val="3"/>
        <charset val="128"/>
      </rPr>
      <t>｢</t>
    </r>
    <r>
      <rPr>
        <sz val="11"/>
        <rFont val="맑은 고딕"/>
        <family val="3"/>
        <charset val="129"/>
        <scheme val="minor"/>
      </rPr>
      <t>물품관리법</t>
    </r>
    <r>
      <rPr>
        <sz val="11"/>
        <rFont val="MS Gothic"/>
        <family val="3"/>
        <charset val="128"/>
      </rPr>
      <t>｣</t>
    </r>
    <r>
      <rPr>
        <sz val="11"/>
        <rFont val="맑은 고딕"/>
        <family val="3"/>
        <charset val="129"/>
        <scheme val="minor"/>
      </rPr>
      <t xml:space="preserve"> 제16조의2에 따른 조달청 고시 </t>
    </r>
    <r>
      <rPr>
        <sz val="11"/>
        <rFont val="MS Gothic"/>
        <family val="3"/>
        <charset val="128"/>
      </rPr>
      <t>｢</t>
    </r>
    <r>
      <rPr>
        <sz val="11"/>
        <rFont val="맑은 고딕"/>
        <family val="3"/>
        <charset val="129"/>
        <scheme val="minor"/>
      </rPr>
      <t>내용연수</t>
    </r>
    <r>
      <rPr>
        <sz val="11"/>
        <rFont val="MS Gothic"/>
        <family val="3"/>
        <charset val="128"/>
      </rPr>
      <t>｣</t>
    </r>
    <r>
      <rPr>
        <sz val="11"/>
        <rFont val="맑은 고딕"/>
        <family val="3"/>
        <charset val="129"/>
        <scheme val="minor"/>
      </rPr>
      <t xml:space="preserve"> 및 공동훈련센터가 자체적으로 적용하는 감가상각방법 적용
(훈련과정)프로그램개발비 등 : 3년 정액법을 적용하여 감가상각
</t>
    </r>
    <r>
      <rPr>
        <sz val="11"/>
        <rFont val="맑은 고딕"/>
        <family val="3"/>
        <charset val="129"/>
      </rPr>
      <t xml:space="preserve">※ </t>
    </r>
    <r>
      <rPr>
        <sz val="11"/>
        <rFont val="맑은 고딕"/>
        <family val="3"/>
        <charset val="129"/>
        <scheme val="minor"/>
      </rPr>
      <t xml:space="preserve">자산관리 목적상 자산성이 없는 비용의 경우 다른 자산과 분리하여 내용연수를 1년으로 입력
          </t>
    </r>
    <phoneticPr fontId="4" type="noConversion"/>
  </si>
  <si>
    <t>시설위치</t>
    <phoneticPr fontId="4" type="noConversion"/>
  </si>
  <si>
    <t>시설의 위치를 확인할 수 있도록 회계정산일 현재 보관장소 입력</t>
    <phoneticPr fontId="4" type="noConversion"/>
  </si>
  <si>
    <t>활용실적</t>
    <phoneticPr fontId="4" type="noConversion"/>
  </si>
  <si>
    <t>컨소시엄에 활용한 실적을 입력. 취득일 이후 연도별로 세부적으로 작성 (필요한 경우 별도의 시트 또는 파일로 작성)</t>
    <phoneticPr fontId="4" type="noConversion"/>
  </si>
  <si>
    <t>비고</t>
    <phoneticPr fontId="4" type="noConversion"/>
  </si>
  <si>
    <t>추가사무장비지원비 및 성과평가인센티브를 재원으로 하여 취득한 경우 관련 내용을 입력</t>
    <phoneticPr fontId="4" type="noConversion"/>
  </si>
  <si>
    <t>블용처리 연월일/수량/취득금액</t>
    <phoneticPr fontId="4" type="noConversion"/>
  </si>
  <si>
    <t>해당 자산이 불용처리된 경우 관련 내용을 입력</t>
    <phoneticPr fontId="4" type="noConversion"/>
  </si>
  <si>
    <t>이용방법</t>
    <phoneticPr fontId="4" type="noConversion"/>
  </si>
  <si>
    <t>위의 작성요령 숙지 후 왼쪽의 (-)버튼을 클릭하여 작성요령 숨기기 기능 이용</t>
    <phoneticPr fontId="4" type="noConversion"/>
  </si>
  <si>
    <t>8. 자산관리대장</t>
    <phoneticPr fontId="4" type="noConversion"/>
  </si>
  <si>
    <t>1. 훈련시설</t>
    <phoneticPr fontId="17" type="noConversion"/>
  </si>
  <si>
    <t>연번</t>
    <phoneticPr fontId="4" type="noConversion"/>
  </si>
  <si>
    <t>시설명</t>
    <phoneticPr fontId="4" type="noConversion"/>
  </si>
  <si>
    <t>수량</t>
    <phoneticPr fontId="17" type="noConversion"/>
  </si>
  <si>
    <t>취득년</t>
    <phoneticPr fontId="4" type="noConversion"/>
  </si>
  <si>
    <t>취득월</t>
    <phoneticPr fontId="4" type="noConversion"/>
  </si>
  <si>
    <t>취득금액</t>
    <phoneticPr fontId="4" type="noConversion"/>
  </si>
  <si>
    <t>감가상각방법</t>
    <phoneticPr fontId="4" type="noConversion"/>
  </si>
  <si>
    <t>내용연수</t>
    <phoneticPr fontId="4" type="noConversion"/>
  </si>
  <si>
    <t>상각률</t>
    <phoneticPr fontId="4" type="noConversion"/>
  </si>
  <si>
    <t>연도별 감가상각비</t>
    <phoneticPr fontId="4" type="noConversion"/>
  </si>
  <si>
    <t>감가상각누계액</t>
    <phoneticPr fontId="4" type="noConversion"/>
  </si>
  <si>
    <t>당연도말
취득원가
잔존가액</t>
    <phoneticPr fontId="4" type="noConversion"/>
  </si>
  <si>
    <t>당연도말
정부지원금
잔존가액</t>
    <phoneticPr fontId="4" type="noConversion"/>
  </si>
  <si>
    <t>비고
(추가사무장비지원비
/성과평가인센티브)</t>
    <phoneticPr fontId="4" type="noConversion"/>
  </si>
  <si>
    <t>불용처리 내용</t>
    <phoneticPr fontId="4" type="noConversion"/>
  </si>
  <si>
    <t>활용실적
(관련 훈련과정명)</t>
    <phoneticPr fontId="4" type="noConversion"/>
  </si>
  <si>
    <t>정부지원금</t>
    <phoneticPr fontId="4" type="noConversion"/>
  </si>
  <si>
    <t>대응투자금</t>
    <phoneticPr fontId="4" type="noConversion"/>
  </si>
  <si>
    <t>계(취득원가)</t>
    <phoneticPr fontId="4" type="noConversion"/>
  </si>
  <si>
    <t>불용자산 감가상각</t>
    <phoneticPr fontId="4" type="noConversion"/>
  </si>
  <si>
    <t>연월일</t>
    <phoneticPr fontId="4" type="noConversion"/>
  </si>
  <si>
    <t>합계</t>
    <phoneticPr fontId="4" type="noConversion"/>
  </si>
  <si>
    <t>합계</t>
    <phoneticPr fontId="17" type="noConversion"/>
  </si>
  <si>
    <t>정액법</t>
  </si>
  <si>
    <t>소계</t>
    <phoneticPr fontId="17" type="noConversion"/>
  </si>
  <si>
    <t>HWA-13-06-01</t>
  </si>
  <si>
    <t>실습실기자재</t>
  </si>
  <si>
    <t>487㎡</t>
  </si>
  <si>
    <t>광주테크센터</t>
    <phoneticPr fontId="4" type="noConversion"/>
  </si>
  <si>
    <t>M/C 5축 가공기술 실무 등</t>
  </si>
  <si>
    <t>HWA-13-06-02</t>
  </si>
  <si>
    <t>제1강의실 기자재</t>
  </si>
  <si>
    <t>59㎡</t>
  </si>
  <si>
    <t>정률법</t>
  </si>
  <si>
    <t>2. 훈련장비</t>
    <phoneticPr fontId="17" type="noConversion"/>
  </si>
  <si>
    <t>장비명</t>
    <phoneticPr fontId="4" type="noConversion"/>
  </si>
  <si>
    <t>HWA-13-04-01</t>
  </si>
  <si>
    <t>컴퓨터 &amp; 모니터</t>
  </si>
  <si>
    <t>HP 8300CMT 10대</t>
  </si>
  <si>
    <t>제1강의실</t>
  </si>
  <si>
    <t>HWA-13-04-02</t>
  </si>
  <si>
    <t>HP 8300CMT</t>
  </si>
  <si>
    <t>사무실</t>
  </si>
  <si>
    <t>HWA-13-04-03</t>
  </si>
  <si>
    <t>캠코더</t>
  </si>
  <si>
    <t>삼성 HMX-H405</t>
  </si>
  <si>
    <t>HWA-13-04-04</t>
  </si>
  <si>
    <t>카메라</t>
  </si>
  <si>
    <t>삼성 MV900F</t>
  </si>
  <si>
    <t>HWA-13-05-01</t>
  </si>
  <si>
    <t>PowerMILL S/W
(캐드캠시스템)</t>
  </si>
  <si>
    <t>PowerMILL Pro</t>
  </si>
  <si>
    <t>HWA-13-05-02</t>
  </si>
  <si>
    <t>CAM Tool S/W</t>
  </si>
  <si>
    <t>CAM Tool</t>
  </si>
  <si>
    <t>HWA-13-05-03</t>
  </si>
  <si>
    <t>NCBrain S/W</t>
  </si>
  <si>
    <t>NCBrain (20user)</t>
  </si>
  <si>
    <t>HWA-13-05-04</t>
  </si>
  <si>
    <t>hyperMILL S/W</t>
  </si>
  <si>
    <t>hyperMIL</t>
  </si>
  <si>
    <t>HWA-13-05-05</t>
  </si>
  <si>
    <t>Edgecam S/W</t>
  </si>
  <si>
    <t>Edgecam 2013</t>
  </si>
  <si>
    <t>HWA-13-05-06</t>
  </si>
  <si>
    <t>NC GUIDE S/W</t>
  </si>
  <si>
    <t>NC GUIDE</t>
  </si>
  <si>
    <t>HWA-13-07-01</t>
  </si>
  <si>
    <t>CNC 복합터닝 센터
(Hi-Tech 200A)</t>
  </si>
  <si>
    <t>Hi-Tech 200A MC</t>
  </si>
  <si>
    <t>실습실</t>
  </si>
  <si>
    <t>HWA-13-07-02</t>
  </si>
  <si>
    <t>CNC 5축 머시닝 센터
(M2-5AX )</t>
  </si>
  <si>
    <t xml:space="preserve">M2-5AX </t>
  </si>
  <si>
    <t>HWA-13-08-01</t>
  </si>
  <si>
    <t>CNC선반조작시뮬레이터</t>
  </si>
  <si>
    <t>0iT Model D</t>
  </si>
  <si>
    <t>HWA-13-08-02-01</t>
  </si>
  <si>
    <t>머시닝센터 
조작시뮬레이터</t>
  </si>
  <si>
    <t>0iM Model D</t>
  </si>
  <si>
    <t>HWA-13-08-02-02</t>
  </si>
  <si>
    <t>31i Model B</t>
  </si>
  <si>
    <t>HWA-13-11-01-01</t>
  </si>
  <si>
    <t>매라우드 작업대</t>
  </si>
  <si>
    <t>TWT1890MW-RHP</t>
  </si>
  <si>
    <t>HWA-13-11-01-02</t>
  </si>
  <si>
    <t>승강이동 작업대</t>
  </si>
  <si>
    <t>TWD-BMP1D/VS</t>
  </si>
  <si>
    <t>HWA-13-11-01-03</t>
  </si>
  <si>
    <t>TWT1890MW-MS2D</t>
  </si>
  <si>
    <t>HWA-13-11-01-04</t>
  </si>
  <si>
    <t>서랍일체 공구함</t>
  </si>
  <si>
    <t>TDCR1260MW-5D</t>
  </si>
  <si>
    <t>HWA-13-11-01-05</t>
  </si>
  <si>
    <t>다용도 대형 캐비닛</t>
  </si>
  <si>
    <t>TTC-M1118</t>
  </si>
  <si>
    <t>HWA-13-11-01-06</t>
  </si>
  <si>
    <t>공구보관함</t>
  </si>
  <si>
    <t>TC1000-4B3TSR</t>
  </si>
  <si>
    <t>HWA-13-11-01-07</t>
  </si>
  <si>
    <t>캐비닛</t>
  </si>
  <si>
    <t>TC1000-4B4R</t>
  </si>
  <si>
    <t>HWA-13-11-01-08</t>
  </si>
  <si>
    <t>개비닛</t>
  </si>
  <si>
    <t>TXC1018-4B5R</t>
  </si>
  <si>
    <t>HWA-13-11-02</t>
  </si>
  <si>
    <t>산업용 청소기</t>
  </si>
  <si>
    <t>Super-2000S</t>
  </si>
  <si>
    <t>HWA-13-11-03</t>
  </si>
  <si>
    <t>전자칠판</t>
  </si>
  <si>
    <t>DLS-40/M</t>
  </si>
  <si>
    <t>실습실/강의실</t>
  </si>
  <si>
    <t>강사용 전자교탁</t>
  </si>
  <si>
    <t>DEB-K190S</t>
  </si>
  <si>
    <t>HWA-13-12-01-01</t>
  </si>
  <si>
    <t>금형가공용 TOOLHOLDER</t>
  </si>
  <si>
    <t>가공 공구</t>
  </si>
  <si>
    <t>HWA-13-12-01-02</t>
  </si>
  <si>
    <t>HWA-13-12-01-03</t>
  </si>
  <si>
    <t>HWA-13-12-02</t>
  </si>
  <si>
    <t>고속,고정밀금형가공용
TOOLHOLDER</t>
  </si>
  <si>
    <t>HWA-13-12-03-01</t>
  </si>
  <si>
    <t>다축CNC가공용 TOOLHOLDER</t>
  </si>
  <si>
    <t>HWA-13-12-03-02</t>
  </si>
  <si>
    <t>다축CNC가공용TOOLHOLDER</t>
  </si>
  <si>
    <t>HWA-13-12-04</t>
  </si>
  <si>
    <t xml:space="preserve">금형가공소재클램프용Chuck </t>
  </si>
  <si>
    <t>Gerardi Magnetic Chuck</t>
  </si>
  <si>
    <t>HWA-13-12-05</t>
  </si>
  <si>
    <t>금형가공소재클램프용바이스</t>
  </si>
  <si>
    <t>Gerardi Vise</t>
  </si>
  <si>
    <t>HWA-13-09-01</t>
  </si>
  <si>
    <t>정보화시스템</t>
  </si>
  <si>
    <t>컨소시엄사업 운영 홈페이지</t>
  </si>
  <si>
    <t>HWA-14-02-01(01~26)</t>
  </si>
  <si>
    <t>컴퓨터 및 모니터</t>
  </si>
  <si>
    <t>PC:HP EliteD-800G1
모니터:HP E231</t>
  </si>
  <si>
    <t>강의실1,2</t>
  </si>
  <si>
    <t>HWA-14-02-02(01~02)</t>
  </si>
  <si>
    <t>빔프로젝트</t>
  </si>
  <si>
    <t>파나소식PT-EZ570</t>
  </si>
  <si>
    <t>M/C 6축 가공기술 실무 등</t>
  </si>
  <si>
    <t>HWA-14-02-03</t>
  </si>
  <si>
    <t>복합기</t>
  </si>
  <si>
    <t>HP레이저젯 M725F</t>
  </si>
  <si>
    <t>강의실 1</t>
  </si>
  <si>
    <t>M/C 7축 가공기술 실무 등</t>
  </si>
  <si>
    <t>HWA-14-02-04-01</t>
  </si>
  <si>
    <t xml:space="preserve"> Office Pro 2013</t>
  </si>
  <si>
    <t>교육자료작성프로그램</t>
  </si>
  <si>
    <t>M/C 8축 가공기술 실무 등</t>
  </si>
  <si>
    <t>HWA-14-02-04-02</t>
  </si>
  <si>
    <t>HWP 2014</t>
  </si>
  <si>
    <t>(강사용)</t>
  </si>
  <si>
    <t>M/C 9축 가공기술 실무 등</t>
  </si>
  <si>
    <t>HWA-14-02-05</t>
  </si>
  <si>
    <t>NC Guide</t>
  </si>
  <si>
    <t>(10User)</t>
  </si>
  <si>
    <t>M/C 10축 가공기술 실무 등</t>
  </si>
  <si>
    <t>HWA-14-03-01</t>
  </si>
  <si>
    <t>전기,통신 시설기자재</t>
  </si>
  <si>
    <t>전기, 통신선로 등</t>
  </si>
  <si>
    <t>M/C 11축 가공기술 실무 등</t>
  </si>
  <si>
    <t>HWA-14-03-02(01~16)</t>
  </si>
  <si>
    <t>책상 및 의자</t>
  </si>
  <si>
    <t>퍼시스/한미전력㈜</t>
  </si>
  <si>
    <t>M/C 12축 가공기술 실무 등</t>
  </si>
  <si>
    <t>HWA-14-03-04-01</t>
  </si>
  <si>
    <t>DLS-70M</t>
  </si>
  <si>
    <t>강의실 2</t>
  </si>
  <si>
    <t>M/C 13축 가공기술 실무 등</t>
  </si>
  <si>
    <t>HWA-14-03-04-02</t>
  </si>
  <si>
    <t>전자교탁</t>
  </si>
  <si>
    <t>DEB-K190S(FW)</t>
  </si>
  <si>
    <t>M/C 14축 가공기술 실무 등</t>
  </si>
  <si>
    <t>HWA-14-03-06</t>
  </si>
  <si>
    <t>Auto CAD Inventor</t>
  </si>
  <si>
    <t>Inventor 2014/AUTODESK</t>
  </si>
  <si>
    <t>M/C 15축 가공기술 실무 등</t>
  </si>
  <si>
    <t>HWA-14-07-01</t>
  </si>
  <si>
    <t>Smart Machine</t>
  </si>
  <si>
    <t>Smart -UA</t>
  </si>
  <si>
    <t>M/C 16축 가공기술 실무 등</t>
  </si>
  <si>
    <t>HWA-14-08-01(01~02)</t>
  </si>
  <si>
    <t>Built out HEAD Assembly</t>
  </si>
  <si>
    <t>Built Out HEAD ASS'Y</t>
  </si>
  <si>
    <t>M/C 17축 가공기술 실무 등</t>
  </si>
  <si>
    <t>HWA-14-08-02(01~02)</t>
  </si>
  <si>
    <t>Built In HEAD Assembly</t>
  </si>
  <si>
    <t>Built In HEAD ASS'Y</t>
  </si>
  <si>
    <t>1층 실습실</t>
  </si>
  <si>
    <t>M/C 18축 가공기술 실무 등</t>
  </si>
  <si>
    <t>HWA-14-08-03(01~02)</t>
  </si>
  <si>
    <t>Servo Type TURRET Assembly</t>
  </si>
  <si>
    <t>Servo Type ATC ASS'Y</t>
  </si>
  <si>
    <t>M/C 19축 가공기술 실무 등</t>
  </si>
  <si>
    <t>HWA-14-08-04</t>
  </si>
  <si>
    <t>Servo MC Type TURRETAssembly</t>
  </si>
  <si>
    <t>Servo MC Type ATC ASS'Y</t>
  </si>
  <si>
    <t>M/C 20축 가공기술 실무 등</t>
  </si>
  <si>
    <t>HWA-14-08-05</t>
  </si>
  <si>
    <t>유압 Type TURRET Assembly</t>
  </si>
  <si>
    <t>유압 Type ATC ASS'Y</t>
  </si>
  <si>
    <t>M/C 21축 가공기술 실무 등</t>
  </si>
  <si>
    <t>HWA-14-08-06</t>
  </si>
  <si>
    <t>MAGAZINE Assembly</t>
  </si>
  <si>
    <t>MAGAZINE ASS'Y (BT40)</t>
  </si>
  <si>
    <t>M/C 22축 가공기술 실무 등</t>
  </si>
  <si>
    <t>HWA-14-08-07</t>
  </si>
  <si>
    <t>JIG SET</t>
  </si>
  <si>
    <t>작업용 JIG SET</t>
  </si>
  <si>
    <t>M/C 23축 가공기술 실무 등</t>
  </si>
  <si>
    <t>HWA-15-02-02</t>
  </si>
  <si>
    <t xml:space="preserve">예압측정기 </t>
  </si>
  <si>
    <t>TM-20k</t>
  </si>
  <si>
    <t>HWA-15-02-03-01(01~05)</t>
  </si>
  <si>
    <t>외측마이크로미터</t>
  </si>
  <si>
    <t>(규격:0-25/0.01, 103-137)</t>
  </si>
  <si>
    <t>기계 가공품 정밀측정 기술 실무</t>
  </si>
  <si>
    <t>HWA-15-02-03-02(01~05)</t>
  </si>
  <si>
    <t>버니어캘리퍼스</t>
  </si>
  <si>
    <t>(규격300/0.05mm, 530-109)</t>
  </si>
  <si>
    <t>HWA-15-02-03-03(01~05)</t>
  </si>
  <si>
    <t>마이크로미터스탠드</t>
  </si>
  <si>
    <t>(규격 0-100mm, 156-101)</t>
  </si>
  <si>
    <t>HWA-15-02-04-01(01~05)</t>
  </si>
  <si>
    <t>실린더게이지</t>
  </si>
  <si>
    <t>(규격:50-150/0.001mm)</t>
  </si>
  <si>
    <t>HWA-15-02-04-02</t>
  </si>
  <si>
    <t>하이트 마이크로미터</t>
  </si>
  <si>
    <t>(규 격:5~610/0.001mm)</t>
  </si>
  <si>
    <t>HWA-15-02-05-01(01~05)</t>
  </si>
  <si>
    <t>테스트인디케이터</t>
  </si>
  <si>
    <t>(규 격: 0-0.2/0.002mm)</t>
  </si>
  <si>
    <t>HWA-15-02-05-02(01~05)</t>
  </si>
  <si>
    <t>다이얼게이지</t>
  </si>
  <si>
    <t>(규격 : 0-1/0.001mm)</t>
  </si>
  <si>
    <t>HWA-15-02-05-03</t>
  </si>
  <si>
    <t>다이얼인디케이터 툴킷트</t>
  </si>
  <si>
    <t>(MODEL : 7823)</t>
  </si>
  <si>
    <t>HWA-15-02-05-04(01~05)</t>
  </si>
  <si>
    <t>석정반(스텐드)</t>
  </si>
  <si>
    <t>(규격 600*400)</t>
  </si>
  <si>
    <t>HWA-15-02-05-05</t>
  </si>
  <si>
    <t>스트레이트 엣지</t>
  </si>
  <si>
    <t>OBISHI  EF202</t>
  </si>
  <si>
    <t>HWA-15-02-05-06(01~05)</t>
  </si>
  <si>
    <t>스탠드(TRANSFER STAND)</t>
  </si>
  <si>
    <t>(MODEL : 519-109M)</t>
  </si>
  <si>
    <t>HWA-15-02-06-01</t>
  </si>
  <si>
    <t>블록게이지</t>
  </si>
  <si>
    <t>(MODEL:516-944)</t>
  </si>
  <si>
    <t>HWA-15-02-06-02</t>
  </si>
  <si>
    <t>다이얼게이지 테스터기</t>
  </si>
  <si>
    <t>(MODEL : 170-120)</t>
  </si>
  <si>
    <t>HWA-15-02-06-03</t>
  </si>
  <si>
    <t>옵티컬 파라렐</t>
  </si>
  <si>
    <t>(MODEL : 157-903)</t>
  </si>
  <si>
    <t>HWA-15-02-07</t>
  </si>
  <si>
    <t>서버</t>
  </si>
  <si>
    <t>(Data Base&amp;File Server)</t>
  </si>
  <si>
    <t>강의실</t>
  </si>
  <si>
    <t>HWA-15-03-05</t>
  </si>
  <si>
    <t>HWA-15-03-06</t>
  </si>
  <si>
    <t>HWA-15-03-01</t>
  </si>
  <si>
    <t>Ansys Mechanical</t>
  </si>
  <si>
    <t>해석프로그램</t>
  </si>
  <si>
    <t>HWA-15-03-02</t>
  </si>
  <si>
    <t>Inventor2015</t>
  </si>
  <si>
    <t>3D 설계 프로그램</t>
  </si>
  <si>
    <t>HWA-15-03-03</t>
  </si>
  <si>
    <t>V3</t>
  </si>
  <si>
    <t>바이러스백신</t>
  </si>
  <si>
    <t>HWA-15-03-04</t>
  </si>
  <si>
    <t>하드 보안관</t>
  </si>
  <si>
    <t>교육용 컴퓨터 관리 프로그램</t>
  </si>
  <si>
    <t>HWA-16-04-01(01~02)</t>
  </si>
  <si>
    <t>SIEMENS Controller Simulator</t>
  </si>
  <si>
    <t>828D</t>
  </si>
  <si>
    <t>CNC 공작기계 조작 및 프로그램</t>
  </si>
  <si>
    <t>HWA-16-04-02(01~02)</t>
  </si>
  <si>
    <t>HEIDENHAIN Controller Simulator</t>
  </si>
  <si>
    <t>TNC620</t>
  </si>
  <si>
    <t>HWA-16-04-03(01~02)</t>
  </si>
  <si>
    <t>휴대용 표면 조도측정기</t>
  </si>
  <si>
    <t>SJ-310(178-570-01K)</t>
  </si>
  <si>
    <t>HWA-16-04-04(01~02)</t>
  </si>
  <si>
    <t>휴대용 경도계</t>
  </si>
  <si>
    <t>HH-411(810-299)</t>
  </si>
  <si>
    <t>HWA-16-04-05</t>
  </si>
  <si>
    <t>조도측정기</t>
  </si>
  <si>
    <t>SV-3200S4(178-414k-1)</t>
  </si>
  <si>
    <t>HWA-16-04-06</t>
  </si>
  <si>
    <t>형상측정기</t>
  </si>
  <si>
    <t>CV-3200S4(218-481k)</t>
  </si>
  <si>
    <t>HWA-16-04-07</t>
  </si>
  <si>
    <t>진원도측정기</t>
  </si>
  <si>
    <t>RA-1600(211-723k)</t>
  </si>
  <si>
    <t>HWA-16-05-01</t>
  </si>
  <si>
    <t xml:space="preserve">ANSYS </t>
  </si>
  <si>
    <t>ANSYS Mechanical</t>
  </si>
  <si>
    <t>3D CAD를 활용한 제품 설계 실무</t>
  </si>
  <si>
    <t>HWA-16-05-02</t>
  </si>
  <si>
    <t>V3 1y License</t>
  </si>
  <si>
    <t>IS 9.0</t>
  </si>
  <si>
    <t>HWA-16-05-03</t>
  </si>
  <si>
    <t>Server 9.0</t>
  </si>
  <si>
    <t>HWA-17-03-01</t>
  </si>
  <si>
    <t>EPSON(EB-G7100)</t>
  </si>
  <si>
    <t>HWA-18-02-01</t>
  </si>
  <si>
    <t>TC Ass’y 동작설비</t>
  </si>
  <si>
    <t>TC Ass’y Operating Jig</t>
  </si>
  <si>
    <t>T/C 정밀도관리 및 Ass'y 분해조립</t>
  </si>
  <si>
    <t>HWA-18-02-02</t>
  </si>
  <si>
    <t>MC Ass’y 동작설비
(Spindle, Magazine 동작)</t>
  </si>
  <si>
    <t>MC Ass’y Operating Jig</t>
  </si>
  <si>
    <t>HWA-19-02-01</t>
  </si>
  <si>
    <t>필드발란스(진동측정기)</t>
  </si>
  <si>
    <t>VL8000 (Field balance device)</t>
  </si>
  <si>
    <t>HWA-19-02-02</t>
  </si>
  <si>
    <t>Tool Clamp력 측정기(Power)</t>
  </si>
  <si>
    <t>Tool Clamp force measuring Ji</t>
  </si>
  <si>
    <t>HWA-19-02-03</t>
  </si>
  <si>
    <t>300mm Test Bar(CNC정적정밀도측정)</t>
  </si>
  <si>
    <t>Test Bar</t>
  </si>
  <si>
    <t>HWA-19-02-04</t>
  </si>
  <si>
    <t>3점 지그(공구)</t>
  </si>
  <si>
    <t>3 Point Jig</t>
  </si>
  <si>
    <t>HWA-19-02-06</t>
  </si>
  <si>
    <t>사각스퀘어(기준게이지)</t>
  </si>
  <si>
    <t>square jig</t>
  </si>
  <si>
    <t>HWA-19-02-07</t>
  </si>
  <si>
    <t>5축 가공용 유압 Holder</t>
  </si>
  <si>
    <t>HY'D Chuck(Holder)</t>
  </si>
  <si>
    <t>M/C 3축 가공기술 실무 등</t>
  </si>
  <si>
    <t>HWA-19-02-08</t>
  </si>
  <si>
    <t>5축 가공 Tip 교환형 Cutter</t>
  </si>
  <si>
    <t>Cutter(Tool) Set</t>
  </si>
  <si>
    <t>HWA-19-02-09-01</t>
  </si>
  <si>
    <t>5축 가공 EndMill 1</t>
  </si>
  <si>
    <t>Endmill(Tool) Set - 01</t>
  </si>
  <si>
    <t>HWA-19-02-09-02</t>
  </si>
  <si>
    <t>5축 가공 EndMill 2</t>
  </si>
  <si>
    <t>Endmill(Tool) Set - 02</t>
  </si>
  <si>
    <t>HWA-19-02-10-01</t>
  </si>
  <si>
    <t>ToolHolder (BMT65/H72)</t>
  </si>
  <si>
    <t>T.M Holder(BMT65, H72) T.M Ho</t>
  </si>
  <si>
    <t>T/C 가공기술 실무 등</t>
  </si>
  <si>
    <t>HWA-19-02-10-02</t>
  </si>
  <si>
    <t>ToolHolder (BMT65/H54)</t>
  </si>
  <si>
    <t>T.M Holder(BMT65, H54) T.M Ho</t>
  </si>
  <si>
    <t>HWA-19-02-11</t>
  </si>
  <si>
    <t>Insert Tip, 초경드릴 1</t>
  </si>
  <si>
    <t>Tool Set insert Set - 01</t>
  </si>
  <si>
    <t>HWA-19-02-12</t>
  </si>
  <si>
    <t>Insert Tip, 초경드릴 2</t>
  </si>
  <si>
    <t>Tool Set insert Set - 02</t>
  </si>
  <si>
    <t>HWA-19-05-01(01)~(03)
HWA-19-05-02(01)~(03)</t>
  </si>
  <si>
    <t>컴퓨터 세트</t>
  </si>
  <si>
    <t>컴퓨터(MS-OFFICE 포함)</t>
  </si>
  <si>
    <t>HWA-19-05-03</t>
  </si>
  <si>
    <t>문서세단기</t>
  </si>
  <si>
    <t>HWA-19-05-04</t>
  </si>
  <si>
    <t>5단 캐비닛</t>
  </si>
  <si>
    <t>HWA-19-05-05
HWA-19-05-06</t>
  </si>
  <si>
    <t>서버 구입</t>
  </si>
  <si>
    <t>스위치 포함</t>
  </si>
  <si>
    <t>1
1</t>
  </si>
  <si>
    <t>서버실</t>
  </si>
  <si>
    <t>HWA-20-04-01</t>
  </si>
  <si>
    <t>Inventor2021</t>
  </si>
  <si>
    <t>Network-license</t>
  </si>
  <si>
    <t>HWA-20-04-02(01~02)</t>
  </si>
  <si>
    <t>부품가공용 TOOLHOLDER</t>
  </si>
  <si>
    <t>가공공구</t>
  </si>
  <si>
    <t>MC 3축 가공기술 실무 등</t>
  </si>
  <si>
    <t>HWA-20-04-03(01~02)</t>
  </si>
  <si>
    <t>HWA-20-04-04</t>
  </si>
  <si>
    <t>HWA-20-04-05</t>
  </si>
  <si>
    <t>HWA-20-04-06</t>
  </si>
  <si>
    <t>HWA-20-04-07</t>
  </si>
  <si>
    <t>HWA-20-04-08</t>
  </si>
  <si>
    <t>부품가공용 collet</t>
  </si>
  <si>
    <t>HWA-20-04-09</t>
  </si>
  <si>
    <t>HWA-20-04-10</t>
  </si>
  <si>
    <t>HWA-20-04-11</t>
  </si>
  <si>
    <t>HWA-20-04-12</t>
  </si>
  <si>
    <t>HWA-20-04-13</t>
  </si>
  <si>
    <t>HWA-20-04-14(01~02)</t>
  </si>
  <si>
    <t xml:space="preserve">3D테스터 </t>
  </si>
  <si>
    <t>CENTRO</t>
  </si>
  <si>
    <t>MC 5축 가공기술 실무 등</t>
  </si>
  <si>
    <t>HWA-20-04-15(01~02)</t>
  </si>
  <si>
    <t>터치봉 Straight 5</t>
  </si>
  <si>
    <t>HWA-20-04-16(01~02)</t>
  </si>
  <si>
    <t>터치봉 Straight 2</t>
  </si>
  <si>
    <t>HWA-20-04-17</t>
  </si>
  <si>
    <t>부품가공용 공구(팁)</t>
  </si>
  <si>
    <t>HWA-20-04-18</t>
  </si>
  <si>
    <t>HWA-20-04-19</t>
  </si>
  <si>
    <t>HWA-20-04-20</t>
  </si>
  <si>
    <t>HWA-20-04-21</t>
  </si>
  <si>
    <t>HWA-20-04-22</t>
  </si>
  <si>
    <t>HWA-20-04-23</t>
  </si>
  <si>
    <t>HWA-20-04-24(01~37)</t>
  </si>
  <si>
    <t>교육용 컴퓨터 세트</t>
  </si>
  <si>
    <t>대우루컴즈 DT231-976526             대우루컴즈 CN/L248WDHMMS</t>
  </si>
  <si>
    <t>HWA-20-04-25</t>
  </si>
  <si>
    <t>HyperMILL 5축 네트워크 라이센스</t>
  </si>
  <si>
    <t>PowerMILL Network Lisence</t>
  </si>
  <si>
    <t>HWA-20-04-26</t>
  </si>
  <si>
    <t>모니터링 및 시뮬레이션 주변기기</t>
  </si>
  <si>
    <t>컴퓨터기기</t>
  </si>
  <si>
    <t>HWA-20-04-27
HWA-20-04-28</t>
  </si>
  <si>
    <t>노트북</t>
  </si>
  <si>
    <t>노트북(삼성)</t>
  </si>
  <si>
    <t>HWA-20-04-29
HWA-20-04-30</t>
  </si>
  <si>
    <t>LED TV
화상 캠</t>
  </si>
  <si>
    <t>현대</t>
  </si>
  <si>
    <t>회의실</t>
  </si>
  <si>
    <t>HWA-20-04-31</t>
  </si>
  <si>
    <t>미니PC</t>
  </si>
  <si>
    <t>NUC8i7</t>
  </si>
  <si>
    <t>HWA-20-04-32</t>
  </si>
  <si>
    <t>스탠드</t>
  </si>
  <si>
    <t>이동형 전동 스탠드</t>
  </si>
  <si>
    <t>HWA-20-04-33</t>
  </si>
  <si>
    <t>모니터 무선 수신기</t>
  </si>
  <si>
    <t>캐스트프로/Cast2200R</t>
  </si>
  <si>
    <t>HWA-20-04-34</t>
  </si>
  <si>
    <t>마이크/스피커</t>
  </si>
  <si>
    <t>Jabra/SPEAK410</t>
  </si>
  <si>
    <t>소모성 장비</t>
  </si>
  <si>
    <t>무선마우스/키보드</t>
  </si>
  <si>
    <t>로지텍/MK545</t>
  </si>
  <si>
    <t>프로젝트 램프 5종</t>
  </si>
  <si>
    <t>파나소닉/PT-EZ570</t>
  </si>
  <si>
    <t>hwa-22-05-01</t>
  </si>
  <si>
    <t>INVENTOR 2022</t>
  </si>
  <si>
    <t>PDMC S/W(단일사용자 1년)라이센스 구매</t>
  </si>
  <si>
    <t>01</t>
  </si>
  <si>
    <t>hwa-22-05-02</t>
  </si>
  <si>
    <t>Fusion360 S/W(단일사용자 1년)라이센스 구매</t>
  </si>
  <si>
    <t>소계</t>
  </si>
  <si>
    <t>hwa-23-05-01</t>
  </si>
  <si>
    <t>PDMC S/W &amp; Fusion360 (단일사용자 1년)라이센스 연장</t>
  </si>
  <si>
    <t>1-1. 최적화 설계</t>
    <phoneticPr fontId="3" type="noConversion"/>
  </si>
  <si>
    <t>Inventor, single - Fusion 360</t>
    <phoneticPr fontId="3" type="noConversion"/>
  </si>
  <si>
    <t>Fusion 360 - Generative Design Extension Renewal</t>
    <phoneticPr fontId="3" type="noConversion"/>
  </si>
  <si>
    <t>3. 프로그램개발비</t>
    <phoneticPr fontId="17" type="noConversion"/>
  </si>
  <si>
    <t>프로그램명</t>
    <phoneticPr fontId="4" type="noConversion"/>
  </si>
  <si>
    <t>정액법</t>
    <phoneticPr fontId="4" type="noConversion"/>
  </si>
  <si>
    <t>비고(추가사무장비지원비
/성과평가인센티브)</t>
    <phoneticPr fontId="4" type="noConversion"/>
  </si>
  <si>
    <t>금액</t>
    <phoneticPr fontId="4" type="noConversion"/>
  </si>
  <si>
    <t>활용실적
(과정개수, 연인원)</t>
    <phoneticPr fontId="4" type="noConversion"/>
  </si>
  <si>
    <r>
      <t>기존 훈련장비</t>
    </r>
    <r>
      <rPr>
        <b/>
        <sz val="10"/>
        <color rgb="FF0000CC"/>
        <rFont val="맑은 고딕"/>
        <family val="3"/>
        <charset val="129"/>
        <scheme val="major"/>
      </rPr>
      <t>(보유)</t>
    </r>
    <phoneticPr fontId="17" type="noConversion"/>
  </si>
  <si>
    <r>
      <t>기존 훈련시설</t>
    </r>
    <r>
      <rPr>
        <b/>
        <sz val="10"/>
        <color rgb="FF0000CC"/>
        <rFont val="맑은 고딕"/>
        <family val="3"/>
        <charset val="129"/>
        <scheme val="major"/>
      </rPr>
      <t>(보유)</t>
    </r>
    <phoneticPr fontId="17" type="noConversion"/>
  </si>
  <si>
    <t>장비위치</t>
    <phoneticPr fontId="4" type="noConversion"/>
  </si>
  <si>
    <t>자체/지원</t>
    <phoneticPr fontId="3" type="noConversion"/>
  </si>
  <si>
    <r>
      <t xml:space="preserve">- 기존 훈련시설(보유) :  기관에서 보유한 자산관리대장(엑셀) 참고하여 </t>
    </r>
    <r>
      <rPr>
        <b/>
        <u/>
        <sz val="11"/>
        <color rgb="FFFF0000"/>
        <rFont val="맑은 고딕"/>
        <family val="3"/>
        <charset val="129"/>
        <scheme val="minor"/>
      </rPr>
      <t>훈련에 활용하는 시설만</t>
    </r>
    <r>
      <rPr>
        <b/>
        <sz val="11"/>
        <color theme="1"/>
        <rFont val="맑은 고딕"/>
        <family val="3"/>
        <charset val="129"/>
        <scheme val="minor"/>
      </rPr>
      <t xml:space="preserve"> 해당 항목(셀)에 따라 값 복사하여 붙여넣기</t>
    </r>
    <phoneticPr fontId="3" type="noConversion"/>
  </si>
  <si>
    <r>
      <t xml:space="preserve">- 기존 훈련장비(보유) :  기관에서 보유한 자산관리대장(엑셀) 참고하여 </t>
    </r>
    <r>
      <rPr>
        <b/>
        <u/>
        <sz val="11"/>
        <color rgb="FFFF0000"/>
        <rFont val="맑은 고딕"/>
        <family val="3"/>
        <charset val="129"/>
        <scheme val="minor"/>
      </rPr>
      <t>훈련에 활용하는 장비만</t>
    </r>
    <r>
      <rPr>
        <b/>
        <sz val="11"/>
        <color theme="1"/>
        <rFont val="맑은 고딕"/>
        <family val="3"/>
        <charset val="129"/>
        <scheme val="minor"/>
      </rPr>
      <t xml:space="preserve"> 해당 항목(셀)에 따라 값 복사하여 붙여넣기</t>
    </r>
    <phoneticPr fontId="3" type="noConversion"/>
  </si>
  <si>
    <t>훈련시설</t>
    <phoneticPr fontId="3" type="noConversion"/>
  </si>
  <si>
    <t>훈련장비</t>
    <phoneticPr fontId="3" type="noConversion"/>
  </si>
  <si>
    <t>사업명</t>
    <phoneticPr fontId="3" type="noConversion"/>
  </si>
  <si>
    <t>대중소</t>
    <phoneticPr fontId="3" type="noConversion"/>
  </si>
  <si>
    <t>전략</t>
    <phoneticPr fontId="3" type="noConversion"/>
  </si>
  <si>
    <t>지산맞</t>
    <phoneticPr fontId="3" type="noConversion"/>
  </si>
  <si>
    <t>KHP</t>
    <phoneticPr fontId="3" type="noConversion"/>
  </si>
  <si>
    <t>산업전환</t>
    <phoneticPr fontId="3" type="noConversion"/>
  </si>
  <si>
    <t>기수요</t>
    <phoneticPr fontId="3" type="noConversion"/>
  </si>
  <si>
    <t>E-9</t>
    <phoneticPr fontId="3" type="noConversion"/>
  </si>
  <si>
    <t>기타</t>
    <phoneticPr fontId="3" type="noConversion"/>
  </si>
  <si>
    <t>예시) '25년 3개 과정, 300명, 200시간 활용</t>
    <phoneticPr fontId="3" type="noConversion"/>
  </si>
  <si>
    <t>시설 구분</t>
    <phoneticPr fontId="3" type="noConversion"/>
  </si>
  <si>
    <t>(단위: 개, 대, 원)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</si>
</sst>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_);[Red]\(0\)"/>
    <numFmt numFmtId="177" formatCode="#,##0.0000_);[Red]\(#,##0.0000\)"/>
    <numFmt numFmtId="178" formatCode="#,##0_);[Red]\(#,##0\)"/>
    <numFmt numFmtId="179" formatCode="yyyy/mm/dd;@"/>
    <numFmt numFmtId="180" formatCode="0.0000%"/>
  </numFmts>
  <fonts count="29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sz val="11"/>
      <name val="MS Gothic"/>
      <family val="3"/>
      <charset val="128"/>
    </font>
    <font>
      <sz val="11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i/>
      <sz val="9"/>
      <color rgb="FFFF0000"/>
      <name val="맑은 고딕"/>
      <family val="3"/>
      <charset val="129"/>
      <scheme val="minor"/>
    </font>
    <font>
      <b/>
      <sz val="24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ajor"/>
    </font>
    <font>
      <sz val="8"/>
      <name val="맑은 고딕"/>
      <family val="3"/>
      <charset val="129"/>
    </font>
    <font>
      <sz val="10"/>
      <color theme="1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0"/>
      <color rgb="FF0000FF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rgb="FF0000CC"/>
      <name val="맑은 고딕"/>
      <family val="3"/>
      <charset val="129"/>
      <scheme val="major"/>
    </font>
    <font>
      <b/>
      <u/>
      <sz val="11"/>
      <color rgb="FFFF0000"/>
      <name val="맑은 고딕"/>
      <family val="3"/>
      <charset val="129"/>
      <scheme val="minor"/>
    </font>
    <font>
      <b/>
      <sz val="10"/>
      <color indexed="81"/>
      <name val="돋움"/>
      <family val="3"/>
      <charset val="129"/>
    </font>
    <font>
      <b/>
      <sz val="10"/>
      <color indexed="81"/>
      <name val="Tahoma"/>
      <family val="2"/>
    </font>
    <font>
      <i/>
      <sz val="10"/>
      <color rgb="FF0000CC"/>
      <name val="맑은 고딕"/>
      <family val="3"/>
      <charset val="129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E0AEB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0">
    <border>
      <left/>
      <right/>
      <top/>
      <bottom/>
      <diagonal/>
    </border>
    <border>
      <left style="thin">
        <color rgb="FF792D32"/>
      </left>
      <right/>
      <top style="thin">
        <color rgb="FF792D32"/>
      </top>
      <bottom style="thin">
        <color rgb="FF792D32"/>
      </bottom>
      <diagonal/>
    </border>
    <border>
      <left/>
      <right style="thin">
        <color rgb="FF792D32"/>
      </right>
      <top style="thin">
        <color rgb="FF792D32"/>
      </top>
      <bottom style="thin">
        <color rgb="FF792D32"/>
      </bottom>
      <diagonal/>
    </border>
    <border>
      <left/>
      <right/>
      <top style="thin">
        <color rgb="FF792D32"/>
      </top>
      <bottom style="thin">
        <color rgb="FF792D32"/>
      </bottom>
      <diagonal/>
    </border>
    <border>
      <left/>
      <right style="thin">
        <color rgb="FF792D32"/>
      </right>
      <top/>
      <bottom/>
      <diagonal/>
    </border>
    <border>
      <left style="thin">
        <color rgb="FF792D32"/>
      </left>
      <right/>
      <top style="thin">
        <color rgb="FF792D32"/>
      </top>
      <bottom/>
      <diagonal/>
    </border>
    <border>
      <left/>
      <right style="thin">
        <color rgb="FF792D32"/>
      </right>
      <top style="thin">
        <color rgb="FF792D32"/>
      </top>
      <bottom/>
      <diagonal/>
    </border>
    <border>
      <left/>
      <right style="thin">
        <color rgb="FF792D32"/>
      </right>
      <top/>
      <bottom style="thin">
        <color rgb="FF792D3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tted">
        <color rgb="FF792D32"/>
      </right>
      <top style="thin">
        <color rgb="FF792D32"/>
      </top>
      <bottom style="thin">
        <color rgb="FF792D32"/>
      </bottom>
      <diagonal/>
    </border>
    <border>
      <left style="thin">
        <color rgb="FF792D32"/>
      </left>
      <right/>
      <top style="thin">
        <color rgb="FF792D32"/>
      </top>
      <bottom style="dotted">
        <color rgb="FF792D32"/>
      </bottom>
      <diagonal/>
    </border>
    <border>
      <left/>
      <right/>
      <top style="thin">
        <color rgb="FF792D32"/>
      </top>
      <bottom style="dotted">
        <color rgb="FF792D32"/>
      </bottom>
      <diagonal/>
    </border>
    <border>
      <left/>
      <right style="thin">
        <color rgb="FF792D32"/>
      </right>
      <top style="thin">
        <color rgb="FF792D32"/>
      </top>
      <bottom style="dotted">
        <color rgb="FF792D3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792D32"/>
      </right>
      <top style="thin">
        <color rgb="FF792D32"/>
      </top>
      <bottom style="dotted">
        <color rgb="FF792D32"/>
      </bottom>
      <diagonal/>
    </border>
    <border>
      <left/>
      <right/>
      <top style="dotted">
        <color rgb="FF792D32"/>
      </top>
      <bottom style="dotted">
        <color rgb="FF792D32"/>
      </bottom>
      <diagonal/>
    </border>
    <border>
      <left style="thin">
        <color rgb="FF792D32"/>
      </left>
      <right/>
      <top style="dotted">
        <color rgb="FF792D32"/>
      </top>
      <bottom style="dotted">
        <color rgb="FF792D32"/>
      </bottom>
      <diagonal/>
    </border>
    <border>
      <left/>
      <right style="thin">
        <color rgb="FF792D32"/>
      </right>
      <top style="dotted">
        <color rgb="FF792D32"/>
      </top>
      <bottom style="dotted">
        <color rgb="FF792D32"/>
      </bottom>
      <diagonal/>
    </border>
    <border>
      <left/>
      <right style="dotted">
        <color rgb="FF792D32"/>
      </right>
      <top style="dotted">
        <color rgb="FF792D32"/>
      </top>
      <bottom style="dotted">
        <color rgb="FF792D32"/>
      </bottom>
      <diagonal/>
    </border>
    <border>
      <left style="dotted">
        <color rgb="FF792D32"/>
      </left>
      <right/>
      <top style="dotted">
        <color rgb="FF792D32"/>
      </top>
      <bottom/>
      <diagonal/>
    </border>
    <border>
      <left style="thin">
        <color rgb="FF792D32"/>
      </left>
      <right/>
      <top style="dotted">
        <color rgb="FF792D32"/>
      </top>
      <bottom/>
      <diagonal/>
    </border>
    <border>
      <left/>
      <right/>
      <top style="dotted">
        <color rgb="FF792D32"/>
      </top>
      <bottom/>
      <diagonal/>
    </border>
    <border>
      <left/>
      <right style="thin">
        <color rgb="FF792D32"/>
      </right>
      <top style="dotted">
        <color rgb="FF792D32"/>
      </top>
      <bottom/>
      <diagonal/>
    </border>
    <border>
      <left/>
      <right style="dotted">
        <color rgb="FF792D32"/>
      </right>
      <top style="dotted">
        <color rgb="FF792D32"/>
      </top>
      <bottom/>
      <diagonal/>
    </border>
    <border>
      <left style="dotted">
        <color rgb="FF792D32"/>
      </left>
      <right style="thin">
        <color rgb="FF792D32"/>
      </right>
      <top style="dotted">
        <color rgb="FF792D32"/>
      </top>
      <bottom/>
      <diagonal/>
    </border>
    <border>
      <left/>
      <right/>
      <top/>
      <bottom style="dotted">
        <color rgb="FF792D32"/>
      </bottom>
      <diagonal/>
    </border>
    <border>
      <left/>
      <right style="dotted">
        <color rgb="FF792D32"/>
      </right>
      <top/>
      <bottom style="dotted">
        <color rgb="FF792D32"/>
      </bottom>
      <diagonal/>
    </border>
    <border>
      <left style="dotted">
        <color rgb="FF792D32"/>
      </left>
      <right style="thin">
        <color rgb="FF792D32"/>
      </right>
      <top/>
      <bottom style="dotted">
        <color rgb="FF792D32"/>
      </bottom>
      <diagonal/>
    </border>
    <border>
      <left style="thin">
        <color rgb="FF792D32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792D32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DashDot">
        <color rgb="FFFF0000"/>
      </left>
      <right/>
      <top style="mediumDashDot">
        <color rgb="FFFF0000"/>
      </top>
      <bottom/>
      <diagonal/>
    </border>
    <border>
      <left/>
      <right/>
      <top style="mediumDashDot">
        <color rgb="FFFF0000"/>
      </top>
      <bottom/>
      <diagonal/>
    </border>
    <border>
      <left/>
      <right style="mediumDashDot">
        <color rgb="FFFF0000"/>
      </right>
      <top style="mediumDashDot">
        <color rgb="FFFF0000"/>
      </top>
      <bottom/>
      <diagonal/>
    </border>
    <border>
      <left style="mediumDashDot">
        <color rgb="FFFF0000"/>
      </left>
      <right/>
      <top/>
      <bottom/>
      <diagonal/>
    </border>
    <border>
      <left/>
      <right style="mediumDashDot">
        <color rgb="FFFF0000"/>
      </right>
      <top/>
      <bottom/>
      <diagonal/>
    </border>
    <border>
      <left style="thin">
        <color rgb="FF538DD5"/>
      </left>
      <right style="thin">
        <color rgb="FF538DD5"/>
      </right>
      <top style="thin">
        <color rgb="FF538DD5"/>
      </top>
      <bottom style="thin">
        <color rgb="FF538DD5"/>
      </bottom>
      <diagonal/>
    </border>
    <border>
      <left style="thin">
        <color rgb="FF538DD5"/>
      </left>
      <right/>
      <top style="thin">
        <color rgb="FF538DD5"/>
      </top>
      <bottom style="thin">
        <color rgb="FF538DD5"/>
      </bottom>
      <diagonal/>
    </border>
    <border>
      <left/>
      <right/>
      <top style="thin">
        <color rgb="FF538DD5"/>
      </top>
      <bottom style="thin">
        <color rgb="FF538DD5"/>
      </bottom>
      <diagonal/>
    </border>
    <border>
      <left style="mediumDashDot">
        <color rgb="FFFF0000"/>
      </left>
      <right style="thin">
        <color rgb="FF538DD5"/>
      </right>
      <top style="thin">
        <color rgb="FF538DD5"/>
      </top>
      <bottom style="thin">
        <color rgb="FF538DD5"/>
      </bottom>
      <diagonal/>
    </border>
    <border>
      <left style="thin">
        <color rgb="FF538DD5"/>
      </left>
      <right style="mediumDashDot">
        <color rgb="FFFF0000"/>
      </right>
      <top style="thin">
        <color rgb="FF538DD5"/>
      </top>
      <bottom style="thin">
        <color rgb="FF538DD5"/>
      </bottom>
      <diagonal/>
    </border>
    <border>
      <left/>
      <right style="thin">
        <color rgb="FF538DD5"/>
      </right>
      <top style="thin">
        <color rgb="FF538DD5"/>
      </top>
      <bottom style="thin">
        <color rgb="FF538DD5"/>
      </bottom>
      <diagonal/>
    </border>
    <border>
      <left style="thin">
        <color rgb="FF538DD5"/>
      </left>
      <right style="thin">
        <color rgb="FF538DD5"/>
      </right>
      <top style="thin">
        <color rgb="FF538DD5"/>
      </top>
      <bottom/>
      <diagonal/>
    </border>
    <border>
      <left/>
      <right/>
      <top style="thin">
        <color rgb="FF538DD5"/>
      </top>
      <bottom/>
      <diagonal/>
    </border>
    <border>
      <left style="mediumDashDot">
        <color rgb="FFFF0000"/>
      </left>
      <right style="thin">
        <color rgb="FF538DD5"/>
      </right>
      <top style="thin">
        <color rgb="FF538DD5"/>
      </top>
      <bottom/>
      <diagonal/>
    </border>
    <border>
      <left style="thin">
        <color rgb="FF538DD5"/>
      </left>
      <right style="mediumDashDot">
        <color rgb="FFFF0000"/>
      </right>
      <top style="thin">
        <color rgb="FF538DD5"/>
      </top>
      <bottom/>
      <diagonal/>
    </border>
    <border>
      <left/>
      <right style="thin">
        <color rgb="FF538DD5"/>
      </right>
      <top style="thin">
        <color rgb="FF538DD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538DD5"/>
      </left>
      <right/>
      <top style="thin">
        <color rgb="FF538DD5"/>
      </top>
      <bottom/>
      <diagonal/>
    </border>
    <border>
      <left style="thin">
        <color rgb="FF538DD5"/>
      </left>
      <right style="thin">
        <color rgb="FF538DD5"/>
      </right>
      <top/>
      <bottom style="thin">
        <color rgb="FF538DD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222">
    <xf numFmtId="0" fontId="0" fillId="0" borderId="0" xfId="0">
      <alignment vertical="center"/>
    </xf>
    <xf numFmtId="0" fontId="2" fillId="0" borderId="4" xfId="1" applyFont="1" applyBorder="1" applyAlignment="1">
      <alignment horizontal="left" vertical="center" wrapText="1" indent="1"/>
    </xf>
    <xf numFmtId="0" fontId="5" fillId="0" borderId="0" xfId="1" applyFont="1" applyProtection="1">
      <alignment vertical="center"/>
      <protection locked="0"/>
    </xf>
    <xf numFmtId="0" fontId="2" fillId="0" borderId="7" xfId="1" applyFont="1" applyBorder="1" applyAlignment="1">
      <alignment horizontal="left" vertical="center" wrapText="1" indent="1"/>
    </xf>
    <xf numFmtId="0" fontId="5" fillId="3" borderId="3" xfId="1" applyFont="1" applyFill="1" applyBorder="1" applyAlignment="1" applyProtection="1">
      <alignment horizontal="center" vertical="center"/>
      <protection locked="0"/>
    </xf>
    <xf numFmtId="0" fontId="5" fillId="3" borderId="11" xfId="1" applyFont="1" applyFill="1" applyBorder="1" applyProtection="1">
      <alignment vertical="center"/>
      <protection locked="0"/>
    </xf>
    <xf numFmtId="0" fontId="5" fillId="3" borderId="12" xfId="1" applyFont="1" applyFill="1" applyBorder="1" applyProtection="1">
      <alignment vertical="center"/>
      <protection locked="0"/>
    </xf>
    <xf numFmtId="0" fontId="5" fillId="3" borderId="13" xfId="1" applyFont="1" applyFill="1" applyBorder="1" applyProtection="1">
      <alignment vertical="center"/>
      <protection locked="0"/>
    </xf>
    <xf numFmtId="0" fontId="6" fillId="0" borderId="0" xfId="2" applyFont="1">
      <alignment vertical="center"/>
    </xf>
    <xf numFmtId="0" fontId="7" fillId="0" borderId="17" xfId="1" applyFont="1" applyBorder="1" applyAlignment="1" applyProtection="1">
      <alignment horizontal="center" vertical="center"/>
      <protection locked="0"/>
    </xf>
    <xf numFmtId="0" fontId="5" fillId="0" borderId="18" xfId="1" applyFont="1" applyBorder="1" applyAlignment="1" applyProtection="1">
      <alignment horizontal="left" vertical="center"/>
      <protection locked="0"/>
    </xf>
    <xf numFmtId="0" fontId="5" fillId="0" borderId="17" xfId="1" applyFont="1" applyBorder="1" applyProtection="1">
      <alignment vertical="center"/>
      <protection locked="0"/>
    </xf>
    <xf numFmtId="0" fontId="5" fillId="0" borderId="19" xfId="1" applyFont="1" applyBorder="1" applyProtection="1">
      <alignment vertical="center"/>
      <protection locked="0"/>
    </xf>
    <xf numFmtId="0" fontId="7" fillId="0" borderId="21" xfId="1" applyFont="1" applyBorder="1" applyAlignment="1" applyProtection="1">
      <alignment horizontal="center" vertical="center"/>
      <protection locked="0"/>
    </xf>
    <xf numFmtId="0" fontId="5" fillId="0" borderId="22" xfId="1" applyFont="1" applyBorder="1" applyAlignment="1" applyProtection="1">
      <alignment horizontal="left" vertical="center"/>
      <protection locked="0"/>
    </xf>
    <xf numFmtId="0" fontId="5" fillId="0" borderId="23" xfId="1" applyFont="1" applyBorder="1" applyProtection="1">
      <alignment vertical="center"/>
      <protection locked="0"/>
    </xf>
    <xf numFmtId="0" fontId="5" fillId="0" borderId="24" xfId="1" applyFont="1" applyBorder="1" applyProtection="1">
      <alignment vertical="center"/>
      <protection locked="0"/>
    </xf>
    <xf numFmtId="0" fontId="5" fillId="0" borderId="23" xfId="1" applyFont="1" applyBorder="1" applyAlignment="1" applyProtection="1">
      <alignment vertical="center" wrapText="1"/>
      <protection locked="0"/>
    </xf>
    <xf numFmtId="0" fontId="5" fillId="0" borderId="24" xfId="1" applyFont="1" applyBorder="1" applyAlignment="1" applyProtection="1">
      <alignment vertical="center" wrapText="1"/>
      <protection locked="0"/>
    </xf>
    <xf numFmtId="0" fontId="7" fillId="0" borderId="33" xfId="1" applyFont="1" applyBorder="1" applyProtection="1">
      <alignment vertical="center"/>
      <protection locked="0"/>
    </xf>
    <xf numFmtId="0" fontId="5" fillId="0" borderId="30" xfId="1" applyFont="1" applyBorder="1" applyProtection="1">
      <alignment vertical="center"/>
      <protection locked="0"/>
    </xf>
    <xf numFmtId="0" fontId="5" fillId="0" borderId="4" xfId="1" applyFont="1" applyBorder="1" applyProtection="1">
      <alignment vertical="center"/>
      <protection locked="0"/>
    </xf>
    <xf numFmtId="0" fontId="10" fillId="0" borderId="34" xfId="1" applyFont="1" applyBorder="1">
      <alignment vertical="center"/>
    </xf>
    <xf numFmtId="0" fontId="10" fillId="0" borderId="36" xfId="1" applyFont="1" applyBorder="1" applyAlignment="1">
      <alignment vertical="center" wrapText="1"/>
    </xf>
    <xf numFmtId="0" fontId="5" fillId="0" borderId="36" xfId="1" applyFont="1" applyBorder="1">
      <alignment vertical="center"/>
    </xf>
    <xf numFmtId="0" fontId="5" fillId="0" borderId="35" xfId="1" applyFont="1" applyBorder="1">
      <alignment vertical="center"/>
    </xf>
    <xf numFmtId="0" fontId="5" fillId="0" borderId="0" xfId="1" applyFont="1">
      <alignment vertical="center"/>
    </xf>
    <xf numFmtId="0" fontId="10" fillId="0" borderId="0" xfId="1" applyFont="1" applyAlignment="1">
      <alignment horizontal="center" vertical="center" wrapText="1"/>
    </xf>
    <xf numFmtId="0" fontId="10" fillId="0" borderId="0" xfId="1" applyFont="1">
      <alignment vertical="center"/>
    </xf>
    <xf numFmtId="0" fontId="10" fillId="0" borderId="0" xfId="1" applyFont="1" applyAlignment="1">
      <alignment vertical="center" wrapText="1"/>
    </xf>
    <xf numFmtId="0" fontId="11" fillId="0" borderId="0" xfId="1" applyFont="1" applyAlignment="1" applyProtection="1">
      <alignment horizontal="center" vertical="center"/>
      <protection locked="0"/>
    </xf>
    <xf numFmtId="0" fontId="12" fillId="0" borderId="0" xfId="1" applyFont="1" applyAlignment="1" applyProtection="1">
      <alignment horizontal="center" vertical="center"/>
      <protection locked="0"/>
    </xf>
    <xf numFmtId="0" fontId="11" fillId="0" borderId="0" xfId="1" applyFont="1" applyAlignment="1" applyProtection="1">
      <alignment horizontal="left" vertical="center" indent="1"/>
      <protection locked="0"/>
    </xf>
    <xf numFmtId="0" fontId="13" fillId="4" borderId="0" xfId="1" applyFont="1" applyFill="1" applyProtection="1">
      <alignment vertical="center"/>
      <protection locked="0"/>
    </xf>
    <xf numFmtId="176" fontId="14" fillId="0" borderId="0" xfId="2" applyNumberFormat="1" applyFont="1">
      <alignment vertical="center"/>
    </xf>
    <xf numFmtId="14" fontId="14" fillId="0" borderId="0" xfId="2" applyNumberFormat="1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77" fontId="14" fillId="0" borderId="0" xfId="2" applyNumberFormat="1" applyFont="1" applyAlignment="1">
      <alignment horizontal="left" vertical="center"/>
    </xf>
    <xf numFmtId="0" fontId="14" fillId="0" borderId="0" xfId="2" applyFont="1" applyAlignment="1">
      <alignment horizontal="right" vertical="center"/>
    </xf>
    <xf numFmtId="0" fontId="15" fillId="0" borderId="0" xfId="2" applyFont="1" applyAlignment="1">
      <alignment horizontal="left" vertical="center"/>
    </xf>
    <xf numFmtId="176" fontId="6" fillId="0" borderId="0" xfId="2" applyNumberFormat="1" applyFont="1">
      <alignment vertical="center"/>
    </xf>
    <xf numFmtId="14" fontId="6" fillId="0" borderId="0" xfId="2" applyNumberFormat="1" applyFont="1">
      <alignment vertical="center"/>
    </xf>
    <xf numFmtId="177" fontId="6" fillId="0" borderId="0" xfId="2" applyNumberFormat="1" applyFont="1">
      <alignment vertical="center"/>
    </xf>
    <xf numFmtId="0" fontId="6" fillId="0" borderId="37" xfId="2" applyFont="1" applyBorder="1" applyAlignment="1">
      <alignment horizontal="right" vertical="center"/>
    </xf>
    <xf numFmtId="0" fontId="6" fillId="0" borderId="38" xfId="2" applyFont="1" applyBorder="1" applyAlignment="1">
      <alignment horizontal="right" vertical="center"/>
    </xf>
    <xf numFmtId="0" fontId="6" fillId="0" borderId="39" xfId="2" applyFont="1" applyBorder="1">
      <alignment vertical="center"/>
    </xf>
    <xf numFmtId="0" fontId="16" fillId="0" borderId="0" xfId="2" applyFont="1">
      <alignment vertical="center"/>
    </xf>
    <xf numFmtId="0" fontId="18" fillId="0" borderId="0" xfId="2" applyFont="1">
      <alignment vertical="center"/>
    </xf>
    <xf numFmtId="176" fontId="18" fillId="0" borderId="0" xfId="2" applyNumberFormat="1" applyFont="1">
      <alignment vertical="center"/>
    </xf>
    <xf numFmtId="14" fontId="18" fillId="0" borderId="0" xfId="2" applyNumberFormat="1" applyFont="1">
      <alignment vertical="center"/>
    </xf>
    <xf numFmtId="177" fontId="18" fillId="0" borderId="0" xfId="2" applyNumberFormat="1" applyFont="1">
      <alignment vertical="center"/>
    </xf>
    <xf numFmtId="0" fontId="19" fillId="5" borderId="0" xfId="2" applyFont="1" applyFill="1" applyAlignment="1">
      <alignment horizontal="left" vertical="center"/>
    </xf>
    <xf numFmtId="0" fontId="18" fillId="0" borderId="40" xfId="2" applyFont="1" applyBorder="1" applyAlignment="1">
      <alignment horizontal="right" vertical="center"/>
    </xf>
    <xf numFmtId="0" fontId="18" fillId="0" borderId="0" xfId="2" applyFont="1" applyAlignment="1">
      <alignment horizontal="right" vertical="center"/>
    </xf>
    <xf numFmtId="0" fontId="18" fillId="0" borderId="41" xfId="2" applyFont="1" applyBorder="1">
      <alignment vertical="center"/>
    </xf>
    <xf numFmtId="41" fontId="19" fillId="6" borderId="42" xfId="3" applyFont="1" applyFill="1" applyBorder="1" applyAlignment="1">
      <alignment horizontal="centerContinuous" vertical="center" wrapText="1"/>
    </xf>
    <xf numFmtId="41" fontId="19" fillId="6" borderId="43" xfId="3" applyFont="1" applyFill="1" applyBorder="1" applyAlignment="1">
      <alignment horizontal="centerContinuous" vertical="center" wrapText="1"/>
    </xf>
    <xf numFmtId="41" fontId="19" fillId="6" borderId="44" xfId="3" applyFont="1" applyFill="1" applyBorder="1" applyAlignment="1">
      <alignment horizontal="centerContinuous" vertical="center" wrapText="1"/>
    </xf>
    <xf numFmtId="0" fontId="19" fillId="6" borderId="42" xfId="2" applyFont="1" applyFill="1" applyBorder="1" applyAlignment="1">
      <alignment horizontal="centerContinuous" vertical="center" wrapText="1"/>
    </xf>
    <xf numFmtId="41" fontId="19" fillId="6" borderId="48" xfId="3" applyFont="1" applyFill="1" applyBorder="1" applyAlignment="1">
      <alignment horizontal="center" vertical="center" wrapText="1"/>
    </xf>
    <xf numFmtId="176" fontId="19" fillId="6" borderId="48" xfId="3" applyNumberFormat="1" applyFont="1" applyFill="1" applyBorder="1" applyAlignment="1">
      <alignment horizontal="center" vertical="center" wrapText="1"/>
    </xf>
    <xf numFmtId="176" fontId="19" fillId="6" borderId="49" xfId="3" applyNumberFormat="1" applyFont="1" applyFill="1" applyBorder="1" applyAlignment="1">
      <alignment horizontal="center" vertical="center" wrapText="1"/>
    </xf>
    <xf numFmtId="0" fontId="19" fillId="6" borderId="48" xfId="2" applyFont="1" applyFill="1" applyBorder="1" applyAlignment="1">
      <alignment horizontal="center" vertical="center" wrapText="1"/>
    </xf>
    <xf numFmtId="176" fontId="19" fillId="7" borderId="53" xfId="3" applyNumberFormat="1" applyFont="1" applyFill="1" applyBorder="1" applyAlignment="1">
      <alignment horizontal="center" vertical="center" wrapText="1"/>
    </xf>
    <xf numFmtId="41" fontId="19" fillId="8" borderId="42" xfId="3" applyFont="1" applyFill="1" applyBorder="1" applyAlignment="1">
      <alignment horizontal="right" vertical="center"/>
    </xf>
    <xf numFmtId="41" fontId="19" fillId="8" borderId="42" xfId="3" applyFont="1" applyFill="1" applyBorder="1" applyAlignment="1">
      <alignment horizontal="center" vertical="center"/>
    </xf>
    <xf numFmtId="176" fontId="19" fillId="8" borderId="42" xfId="3" applyNumberFormat="1" applyFont="1" applyFill="1" applyBorder="1" applyAlignment="1">
      <alignment horizontal="right" vertical="center"/>
    </xf>
    <xf numFmtId="14" fontId="19" fillId="8" borderId="42" xfId="3" applyNumberFormat="1" applyFont="1" applyFill="1" applyBorder="1" applyAlignment="1">
      <alignment horizontal="right" vertical="center"/>
    </xf>
    <xf numFmtId="41" fontId="19" fillId="8" borderId="42" xfId="4" applyFont="1" applyFill="1" applyBorder="1" applyAlignment="1">
      <alignment horizontal="right" vertical="center" wrapText="1"/>
    </xf>
    <xf numFmtId="177" fontId="19" fillId="8" borderId="42" xfId="3" applyNumberFormat="1" applyFont="1" applyFill="1" applyBorder="1" applyAlignment="1">
      <alignment horizontal="right" vertical="center"/>
    </xf>
    <xf numFmtId="41" fontId="19" fillId="8" borderId="43" xfId="4" applyFont="1" applyFill="1" applyBorder="1" applyAlignment="1">
      <alignment horizontal="right" vertical="center" wrapText="1"/>
    </xf>
    <xf numFmtId="41" fontId="19" fillId="8" borderId="44" xfId="4" applyFont="1" applyFill="1" applyBorder="1" applyAlignment="1">
      <alignment horizontal="right" vertical="center" wrapText="1"/>
    </xf>
    <xf numFmtId="41" fontId="19" fillId="8" borderId="45" xfId="4" applyFont="1" applyFill="1" applyBorder="1" applyAlignment="1">
      <alignment horizontal="right" vertical="center" wrapText="1"/>
    </xf>
    <xf numFmtId="41" fontId="19" fillId="8" borderId="46" xfId="4" applyFont="1" applyFill="1" applyBorder="1" applyAlignment="1">
      <alignment horizontal="right" vertical="center" wrapText="1"/>
    </xf>
    <xf numFmtId="41" fontId="19" fillId="8" borderId="47" xfId="3" applyFont="1" applyFill="1" applyBorder="1" applyAlignment="1">
      <alignment horizontal="right" vertical="center"/>
    </xf>
    <xf numFmtId="41" fontId="19" fillId="9" borderId="54" xfId="3" applyFont="1" applyFill="1" applyBorder="1" applyAlignment="1">
      <alignment horizontal="right" vertical="center"/>
    </xf>
    <xf numFmtId="0" fontId="18" fillId="0" borderId="42" xfId="2" applyFont="1" applyBorder="1" applyAlignment="1">
      <alignment horizontal="center" vertical="center"/>
    </xf>
    <xf numFmtId="0" fontId="18" fillId="2" borderId="42" xfId="2" applyFont="1" applyFill="1" applyBorder="1" applyAlignment="1">
      <alignment horizontal="center" vertical="center"/>
    </xf>
    <xf numFmtId="0" fontId="18" fillId="2" borderId="42" xfId="2" applyFont="1" applyFill="1" applyBorder="1" applyAlignment="1">
      <alignment horizontal="center" vertical="center" wrapText="1"/>
    </xf>
    <xf numFmtId="179" fontId="18" fillId="2" borderId="42" xfId="2" applyNumberFormat="1" applyFont="1" applyFill="1" applyBorder="1" applyAlignment="1">
      <alignment horizontal="center" vertical="center" wrapText="1"/>
    </xf>
    <xf numFmtId="176" fontId="18" fillId="0" borderId="42" xfId="3" applyNumberFormat="1" applyFont="1" applyBorder="1" applyAlignment="1">
      <alignment horizontal="center" vertical="center" wrapText="1"/>
    </xf>
    <xf numFmtId="41" fontId="18" fillId="0" borderId="42" xfId="3" applyFont="1" applyBorder="1" applyAlignment="1">
      <alignment horizontal="center" vertical="center" wrapText="1"/>
    </xf>
    <xf numFmtId="41" fontId="18" fillId="2" borderId="42" xfId="4" applyFont="1" applyFill="1" applyBorder="1" applyAlignment="1">
      <alignment horizontal="right" vertical="center" wrapText="1"/>
    </xf>
    <xf numFmtId="41" fontId="18" fillId="0" borderId="42" xfId="4" applyFont="1" applyBorder="1" applyAlignment="1">
      <alignment horizontal="right" vertical="center" wrapText="1"/>
    </xf>
    <xf numFmtId="41" fontId="18" fillId="2" borderId="42" xfId="3" applyFont="1" applyFill="1" applyBorder="1" applyAlignment="1">
      <alignment horizontal="center" vertical="center" wrapText="1"/>
    </xf>
    <xf numFmtId="178" fontId="18" fillId="2" borderId="42" xfId="3" applyNumberFormat="1" applyFont="1" applyFill="1" applyBorder="1" applyAlignment="1">
      <alignment horizontal="center" vertical="center" wrapText="1"/>
    </xf>
    <xf numFmtId="177" fontId="18" fillId="0" borderId="42" xfId="3" applyNumberFormat="1" applyFont="1" applyFill="1" applyBorder="1" applyAlignment="1">
      <alignment horizontal="center" vertical="center" wrapText="1"/>
    </xf>
    <xf numFmtId="41" fontId="18" fillId="11" borderId="42" xfId="3" applyFont="1" applyFill="1" applyBorder="1" applyAlignment="1">
      <alignment horizontal="right" vertical="center" wrapText="1"/>
    </xf>
    <xf numFmtId="41" fontId="18" fillId="0" borderId="42" xfId="3" applyFont="1" applyBorder="1" applyAlignment="1">
      <alignment horizontal="right" vertical="center" wrapText="1"/>
    </xf>
    <xf numFmtId="41" fontId="18" fillId="2" borderId="44" xfId="3" applyFont="1" applyFill="1" applyBorder="1" applyAlignment="1">
      <alignment horizontal="right" vertical="center" wrapText="1"/>
    </xf>
    <xf numFmtId="41" fontId="18" fillId="0" borderId="45" xfId="3" applyFont="1" applyBorder="1" applyAlignment="1">
      <alignment horizontal="right" vertical="center" wrapText="1"/>
    </xf>
    <xf numFmtId="41" fontId="18" fillId="0" borderId="46" xfId="3" applyFont="1" applyBorder="1" applyAlignment="1">
      <alignment horizontal="right" vertical="center" wrapText="1"/>
    </xf>
    <xf numFmtId="0" fontId="18" fillId="2" borderId="47" xfId="2" applyFont="1" applyFill="1" applyBorder="1" applyAlignment="1">
      <alignment horizontal="center" vertical="center"/>
    </xf>
    <xf numFmtId="41" fontId="18" fillId="0" borderId="53" xfId="3" applyFont="1" applyBorder="1" applyAlignment="1">
      <alignment horizontal="right" vertical="center" wrapText="1"/>
    </xf>
    <xf numFmtId="0" fontId="20" fillId="12" borderId="42" xfId="2" applyFont="1" applyFill="1" applyBorder="1" applyAlignment="1">
      <alignment horizontal="center" vertical="center"/>
    </xf>
    <xf numFmtId="0" fontId="19" fillId="12" borderId="42" xfId="2" applyFont="1" applyFill="1" applyBorder="1" applyAlignment="1">
      <alignment horizontal="center" vertical="center"/>
    </xf>
    <xf numFmtId="0" fontId="20" fillId="12" borderId="42" xfId="2" applyFont="1" applyFill="1" applyBorder="1" applyAlignment="1">
      <alignment horizontal="center" vertical="center" wrapText="1"/>
    </xf>
    <xf numFmtId="176" fontId="19" fillId="12" borderId="42" xfId="2" applyNumberFormat="1" applyFont="1" applyFill="1" applyBorder="1" applyAlignment="1">
      <alignment horizontal="center" vertical="center" wrapText="1"/>
    </xf>
    <xf numFmtId="14" fontId="20" fillId="12" borderId="42" xfId="2" applyNumberFormat="1" applyFont="1" applyFill="1" applyBorder="1" applyAlignment="1">
      <alignment horizontal="center" vertical="center" wrapText="1"/>
    </xf>
    <xf numFmtId="41" fontId="20" fillId="12" borderId="42" xfId="4" applyFont="1" applyFill="1" applyBorder="1" applyAlignment="1">
      <alignment horizontal="right" vertical="center" wrapText="1"/>
    </xf>
    <xf numFmtId="177" fontId="20" fillId="12" borderId="42" xfId="2" applyNumberFormat="1" applyFont="1" applyFill="1" applyBorder="1" applyAlignment="1">
      <alignment horizontal="center" vertical="center" wrapText="1"/>
    </xf>
    <xf numFmtId="41" fontId="20" fillId="12" borderId="42" xfId="3" applyFont="1" applyFill="1" applyBorder="1" applyAlignment="1">
      <alignment horizontal="right" vertical="center" wrapText="1"/>
    </xf>
    <xf numFmtId="41" fontId="20" fillId="12" borderId="43" xfId="3" applyFont="1" applyFill="1" applyBorder="1" applyAlignment="1">
      <alignment horizontal="right" vertical="center" wrapText="1"/>
    </xf>
    <xf numFmtId="41" fontId="20" fillId="12" borderId="44" xfId="3" applyFont="1" applyFill="1" applyBorder="1" applyAlignment="1">
      <alignment horizontal="right" vertical="center" wrapText="1"/>
    </xf>
    <xf numFmtId="41" fontId="20" fillId="12" borderId="45" xfId="3" applyFont="1" applyFill="1" applyBorder="1" applyAlignment="1">
      <alignment horizontal="right" vertical="center" wrapText="1"/>
    </xf>
    <xf numFmtId="41" fontId="20" fillId="12" borderId="46" xfId="3" applyFont="1" applyFill="1" applyBorder="1" applyAlignment="1">
      <alignment horizontal="right" vertical="center" wrapText="1"/>
    </xf>
    <xf numFmtId="41" fontId="20" fillId="12" borderId="47" xfId="3" applyFont="1" applyFill="1" applyBorder="1" applyAlignment="1">
      <alignment horizontal="right" vertical="center" wrapText="1"/>
    </xf>
    <xf numFmtId="41" fontId="20" fillId="12" borderId="53" xfId="3" applyFont="1" applyFill="1" applyBorder="1" applyAlignment="1">
      <alignment horizontal="right" vertical="center" wrapText="1"/>
    </xf>
    <xf numFmtId="41" fontId="18" fillId="13" borderId="42" xfId="3" applyFont="1" applyFill="1" applyBorder="1" applyAlignment="1">
      <alignment horizontal="right" vertical="center" wrapText="1"/>
    </xf>
    <xf numFmtId="178" fontId="18" fillId="0" borderId="0" xfId="2" applyNumberFormat="1" applyFont="1">
      <alignment vertical="center"/>
    </xf>
    <xf numFmtId="176" fontId="19" fillId="6" borderId="55" xfId="3" applyNumberFormat="1" applyFont="1" applyFill="1" applyBorder="1" applyAlignment="1">
      <alignment horizontal="center" vertical="center" wrapText="1"/>
    </xf>
    <xf numFmtId="41" fontId="19" fillId="9" borderId="42" xfId="3" applyFont="1" applyFill="1" applyBorder="1" applyAlignment="1">
      <alignment horizontal="right" vertical="center"/>
    </xf>
    <xf numFmtId="41" fontId="19" fillId="9" borderId="42" xfId="3" applyFont="1" applyFill="1" applyBorder="1" applyAlignment="1">
      <alignment horizontal="center" vertical="center"/>
    </xf>
    <xf numFmtId="176" fontId="19" fillId="9" borderId="42" xfId="3" applyNumberFormat="1" applyFont="1" applyFill="1" applyBorder="1" applyAlignment="1">
      <alignment horizontal="right" vertical="center"/>
    </xf>
    <xf numFmtId="14" fontId="19" fillId="9" borderId="42" xfId="3" applyNumberFormat="1" applyFont="1" applyFill="1" applyBorder="1" applyAlignment="1">
      <alignment horizontal="right" vertical="center"/>
    </xf>
    <xf numFmtId="41" fontId="19" fillId="9" borderId="47" xfId="3" applyFont="1" applyFill="1" applyBorder="1" applyAlignment="1">
      <alignment horizontal="right" vertical="center"/>
    </xf>
    <xf numFmtId="14" fontId="18" fillId="2" borderId="42" xfId="2" applyNumberFormat="1" applyFont="1" applyFill="1" applyBorder="1" applyAlignment="1">
      <alignment horizontal="center" vertical="center"/>
    </xf>
    <xf numFmtId="176" fontId="19" fillId="10" borderId="42" xfId="2" applyNumberFormat="1" applyFont="1" applyFill="1" applyBorder="1" applyAlignment="1">
      <alignment horizontal="center" vertical="center" wrapText="1"/>
    </xf>
    <xf numFmtId="41" fontId="18" fillId="14" borderId="42" xfId="4" applyFont="1" applyFill="1" applyBorder="1" applyAlignment="1">
      <alignment horizontal="right" vertical="center" wrapText="1"/>
    </xf>
    <xf numFmtId="0" fontId="18" fillId="12" borderId="0" xfId="2" applyFont="1" applyFill="1">
      <alignment vertical="center"/>
    </xf>
    <xf numFmtId="180" fontId="18" fillId="2" borderId="42" xfId="5" applyNumberFormat="1" applyFont="1" applyFill="1" applyBorder="1" applyAlignment="1">
      <alignment horizontal="right" vertical="center" wrapText="1"/>
    </xf>
    <xf numFmtId="176" fontId="18" fillId="0" borderId="42" xfId="6" applyNumberFormat="1" applyFont="1" applyBorder="1" applyAlignment="1">
      <alignment horizontal="center" vertical="center" wrapText="1"/>
    </xf>
    <xf numFmtId="41" fontId="18" fillId="0" borderId="42" xfId="6" applyFont="1" applyBorder="1" applyAlignment="1">
      <alignment horizontal="center" vertical="center" wrapText="1"/>
    </xf>
    <xf numFmtId="41" fontId="18" fillId="2" borderId="42" xfId="7" applyFont="1" applyFill="1" applyBorder="1" applyAlignment="1">
      <alignment horizontal="right" vertical="center" wrapText="1"/>
    </xf>
    <xf numFmtId="41" fontId="18" fillId="2" borderId="42" xfId="6" applyFont="1" applyFill="1" applyBorder="1" applyAlignment="1">
      <alignment horizontal="center" vertical="center" wrapText="1"/>
    </xf>
    <xf numFmtId="38" fontId="18" fillId="2" borderId="42" xfId="6" applyNumberFormat="1" applyFont="1" applyFill="1" applyBorder="1" applyAlignment="1">
      <alignment horizontal="center" vertical="center" wrapText="1"/>
    </xf>
    <xf numFmtId="177" fontId="18" fillId="0" borderId="42" xfId="6" applyNumberFormat="1" applyFont="1" applyFill="1" applyBorder="1" applyAlignment="1">
      <alignment horizontal="center" vertical="center" wrapText="1"/>
    </xf>
    <xf numFmtId="41" fontId="18" fillId="13" borderId="42" xfId="6" applyFont="1" applyFill="1" applyBorder="1" applyAlignment="1">
      <alignment horizontal="right" vertical="center" wrapText="1"/>
    </xf>
    <xf numFmtId="41" fontId="18" fillId="0" borderId="42" xfId="6" applyFont="1" applyBorder="1" applyAlignment="1">
      <alignment horizontal="right" vertical="center" wrapText="1"/>
    </xf>
    <xf numFmtId="41" fontId="18" fillId="2" borderId="44" xfId="6" applyFont="1" applyFill="1" applyBorder="1" applyAlignment="1">
      <alignment horizontal="right" vertical="center" wrapText="1"/>
    </xf>
    <xf numFmtId="41" fontId="18" fillId="0" borderId="45" xfId="6" applyFont="1" applyBorder="1" applyAlignment="1">
      <alignment horizontal="right" vertical="center" wrapText="1"/>
    </xf>
    <xf numFmtId="41" fontId="18" fillId="0" borderId="46" xfId="6" applyFont="1" applyBorder="1" applyAlignment="1">
      <alignment horizontal="right" vertical="center" wrapText="1"/>
    </xf>
    <xf numFmtId="41" fontId="20" fillId="12" borderId="42" xfId="7" applyFont="1" applyFill="1" applyBorder="1" applyAlignment="1">
      <alignment horizontal="right" vertical="center" wrapText="1"/>
    </xf>
    <xf numFmtId="41" fontId="20" fillId="12" borderId="42" xfId="6" applyFont="1" applyFill="1" applyBorder="1" applyAlignment="1">
      <alignment horizontal="right" vertical="center" wrapText="1"/>
    </xf>
    <xf numFmtId="41" fontId="20" fillId="12" borderId="43" xfId="6" applyFont="1" applyFill="1" applyBorder="1" applyAlignment="1">
      <alignment horizontal="right" vertical="center" wrapText="1"/>
    </xf>
    <xf numFmtId="41" fontId="20" fillId="12" borderId="44" xfId="6" applyFont="1" applyFill="1" applyBorder="1" applyAlignment="1">
      <alignment horizontal="right" vertical="center" wrapText="1"/>
    </xf>
    <xf numFmtId="41" fontId="20" fillId="12" borderId="45" xfId="6" applyFont="1" applyFill="1" applyBorder="1" applyAlignment="1">
      <alignment horizontal="right" vertical="center" wrapText="1"/>
    </xf>
    <xf numFmtId="41" fontId="20" fillId="12" borderId="46" xfId="6" applyFont="1" applyFill="1" applyBorder="1" applyAlignment="1">
      <alignment horizontal="right" vertical="center" wrapText="1"/>
    </xf>
    <xf numFmtId="41" fontId="20" fillId="12" borderId="47" xfId="6" applyFont="1" applyFill="1" applyBorder="1" applyAlignment="1">
      <alignment horizontal="right" vertical="center" wrapText="1"/>
    </xf>
    <xf numFmtId="0" fontId="21" fillId="15" borderId="53" xfId="1" applyFont="1" applyFill="1" applyBorder="1" applyProtection="1">
      <alignment vertical="center"/>
      <protection locked="0"/>
    </xf>
    <xf numFmtId="41" fontId="18" fillId="16" borderId="42" xfId="4" applyFont="1" applyFill="1" applyBorder="1" applyAlignment="1">
      <alignment horizontal="right" vertical="center" wrapText="1"/>
    </xf>
    <xf numFmtId="41" fontId="22" fillId="2" borderId="42" xfId="3" applyFont="1" applyFill="1" applyBorder="1" applyAlignment="1">
      <alignment horizontal="center" vertical="center" wrapText="1"/>
    </xf>
    <xf numFmtId="0" fontId="6" fillId="0" borderId="40" xfId="2" applyFont="1" applyBorder="1" applyAlignment="1">
      <alignment horizontal="right" vertical="center"/>
    </xf>
    <xf numFmtId="0" fontId="6" fillId="0" borderId="0" xfId="2" applyFont="1" applyAlignment="1">
      <alignment horizontal="right" vertical="center"/>
    </xf>
    <xf numFmtId="0" fontId="6" fillId="0" borderId="41" xfId="2" applyFont="1" applyBorder="1">
      <alignment vertical="center"/>
    </xf>
    <xf numFmtId="41" fontId="19" fillId="6" borderId="53" xfId="3" applyFont="1" applyFill="1" applyBorder="1" applyAlignment="1">
      <alignment horizontal="center" vertical="center" wrapText="1"/>
    </xf>
    <xf numFmtId="0" fontId="19" fillId="6" borderId="53" xfId="2" applyFont="1" applyFill="1" applyBorder="1" applyAlignment="1">
      <alignment horizontal="centerContinuous" vertical="center" wrapText="1"/>
    </xf>
    <xf numFmtId="0" fontId="19" fillId="6" borderId="53" xfId="2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quotePrefix="1">
      <alignment vertical="center"/>
    </xf>
    <xf numFmtId="0" fontId="23" fillId="0" borderId="0" xfId="0" quotePrefix="1" applyFont="1" applyAlignment="1">
      <alignment horizontal="left" vertical="center" wrapText="1"/>
    </xf>
    <xf numFmtId="0" fontId="22" fillId="0" borderId="53" xfId="0" applyFont="1" applyBorder="1" applyAlignment="1">
      <alignment horizontal="center" vertical="center"/>
    </xf>
    <xf numFmtId="0" fontId="22" fillId="0" borderId="53" xfId="0" applyFont="1" applyBorder="1">
      <alignment vertical="center"/>
    </xf>
    <xf numFmtId="0" fontId="28" fillId="0" borderId="53" xfId="0" applyFont="1" applyBorder="1" applyAlignment="1">
      <alignment horizontal="center" vertical="center"/>
    </xf>
    <xf numFmtId="0" fontId="22" fillId="19" borderId="53" xfId="0" applyFont="1" applyFill="1" applyBorder="1">
      <alignment vertical="center"/>
    </xf>
    <xf numFmtId="0" fontId="22" fillId="0" borderId="0" xfId="0" applyFo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 indent="1"/>
    </xf>
    <xf numFmtId="0" fontId="2" fillId="0" borderId="3" xfId="1" applyFont="1" applyBorder="1" applyAlignment="1">
      <alignment horizontal="left" vertical="center" wrapText="1" inden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7" fillId="0" borderId="26" xfId="1" applyFont="1" applyBorder="1" applyAlignment="1" applyProtection="1">
      <alignment horizontal="center" vertical="center"/>
      <protection locked="0"/>
    </xf>
    <xf numFmtId="0" fontId="7" fillId="0" borderId="29" xfId="1" applyFont="1" applyBorder="1" applyAlignment="1" applyProtection="1">
      <alignment horizontal="center" vertical="center"/>
      <protection locked="0"/>
    </xf>
    <xf numFmtId="0" fontId="5" fillId="0" borderId="30" xfId="1" applyFont="1" applyBorder="1" applyAlignment="1" applyProtection="1">
      <alignment horizontal="left" vertical="center" wrapText="1"/>
      <protection locked="0"/>
    </xf>
    <xf numFmtId="0" fontId="5" fillId="0" borderId="0" xfId="1" applyFont="1" applyAlignment="1" applyProtection="1">
      <alignment horizontal="left" vertical="center" wrapText="1"/>
      <protection locked="0"/>
    </xf>
    <xf numFmtId="0" fontId="5" fillId="0" borderId="4" xfId="1" applyFont="1" applyBorder="1" applyAlignment="1" applyProtection="1">
      <alignment horizontal="left" vertical="center" wrapText="1"/>
      <protection locked="0"/>
    </xf>
    <xf numFmtId="0" fontId="5" fillId="0" borderId="17" xfId="1" applyFont="1" applyBorder="1" applyAlignment="1" applyProtection="1">
      <alignment horizontal="center" vertical="center"/>
      <protection locked="0"/>
    </xf>
    <xf numFmtId="0" fontId="5" fillId="0" borderId="20" xfId="1" applyFont="1" applyBorder="1" applyAlignment="1" applyProtection="1">
      <alignment horizontal="center" vertical="center"/>
      <protection locked="0"/>
    </xf>
    <xf numFmtId="0" fontId="6" fillId="0" borderId="8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0" borderId="14" xfId="2" applyFont="1" applyBorder="1" applyAlignment="1">
      <alignment horizontal="center" vertical="center"/>
    </xf>
    <xf numFmtId="0" fontId="6" fillId="0" borderId="15" xfId="2" applyFont="1" applyBorder="1" applyAlignment="1">
      <alignment horizontal="center" vertical="center"/>
    </xf>
    <xf numFmtId="0" fontId="6" fillId="0" borderId="31" xfId="2" applyFont="1" applyBorder="1" applyAlignment="1">
      <alignment horizontal="center" vertical="center"/>
    </xf>
    <xf numFmtId="0" fontId="6" fillId="0" borderId="32" xfId="2" applyFont="1" applyBorder="1" applyAlignment="1">
      <alignment horizontal="center" vertical="center"/>
    </xf>
    <xf numFmtId="0" fontId="5" fillId="3" borderId="3" xfId="1" applyFont="1" applyFill="1" applyBorder="1" applyAlignment="1" applyProtection="1">
      <alignment horizontal="center" vertical="center"/>
      <protection locked="0"/>
    </xf>
    <xf numFmtId="0" fontId="5" fillId="3" borderId="10" xfId="1" applyFont="1" applyFill="1" applyBorder="1" applyAlignment="1" applyProtection="1">
      <alignment horizontal="center" vertical="center"/>
      <protection locked="0"/>
    </xf>
    <xf numFmtId="0" fontId="5" fillId="0" borderId="12" xfId="1" applyFont="1" applyBorder="1" applyAlignment="1" applyProtection="1">
      <alignment horizontal="center" vertical="center"/>
      <protection locked="0"/>
    </xf>
    <xf numFmtId="0" fontId="5" fillId="0" borderId="16" xfId="1" applyFont="1" applyBorder="1" applyAlignment="1" applyProtection="1">
      <alignment horizontal="center" vertical="center"/>
      <protection locked="0"/>
    </xf>
    <xf numFmtId="0" fontId="5" fillId="0" borderId="23" xfId="1" applyFont="1" applyBorder="1" applyAlignment="1" applyProtection="1">
      <alignment horizontal="center" vertical="center"/>
      <protection locked="0"/>
    </xf>
    <xf numFmtId="0" fontId="5" fillId="0" borderId="25" xfId="1" applyFont="1" applyBorder="1" applyAlignment="1" applyProtection="1">
      <alignment horizontal="center" vertical="center"/>
      <protection locked="0"/>
    </xf>
    <xf numFmtId="0" fontId="5" fillId="0" borderId="27" xfId="1" applyFont="1" applyBorder="1" applyAlignment="1" applyProtection="1">
      <alignment horizontal="center" vertical="center"/>
      <protection locked="0"/>
    </xf>
    <xf numFmtId="0" fontId="5" fillId="0" borderId="28" xfId="1" applyFont="1" applyBorder="1" applyAlignment="1" applyProtection="1">
      <alignment horizontal="center" vertical="center"/>
      <protection locked="0"/>
    </xf>
    <xf numFmtId="0" fontId="10" fillId="0" borderId="34" xfId="1" applyFont="1" applyBorder="1" applyAlignment="1">
      <alignment horizontal="center" vertical="center" wrapText="1"/>
    </xf>
    <xf numFmtId="0" fontId="10" fillId="0" borderId="35" xfId="1" applyFont="1" applyBorder="1" applyAlignment="1">
      <alignment horizontal="center" vertical="center" wrapText="1"/>
    </xf>
    <xf numFmtId="0" fontId="14" fillId="0" borderId="0" xfId="1" applyFont="1" applyAlignment="1">
      <alignment horizontal="left" vertical="center"/>
    </xf>
    <xf numFmtId="0" fontId="15" fillId="0" borderId="0" xfId="2" applyFont="1" applyAlignment="1">
      <alignment horizontal="left" vertical="center"/>
    </xf>
    <xf numFmtId="0" fontId="19" fillId="6" borderId="42" xfId="2" applyFont="1" applyFill="1" applyBorder="1" applyAlignment="1">
      <alignment horizontal="center" vertical="center"/>
    </xf>
    <xf numFmtId="0" fontId="19" fillId="6" borderId="48" xfId="2" applyFont="1" applyFill="1" applyBorder="1" applyAlignment="1">
      <alignment horizontal="center" vertical="center"/>
    </xf>
    <xf numFmtId="176" fontId="19" fillId="10" borderId="42" xfId="2" applyNumberFormat="1" applyFont="1" applyFill="1" applyBorder="1" applyAlignment="1">
      <alignment horizontal="center" vertical="center" wrapText="1"/>
    </xf>
    <xf numFmtId="0" fontId="19" fillId="6" borderId="42" xfId="2" applyFont="1" applyFill="1" applyBorder="1" applyAlignment="1">
      <alignment horizontal="center" vertical="center" wrapText="1"/>
    </xf>
    <xf numFmtId="0" fontId="19" fillId="6" borderId="48" xfId="2" applyFont="1" applyFill="1" applyBorder="1" applyAlignment="1">
      <alignment horizontal="center" vertical="center" wrapText="1"/>
    </xf>
    <xf numFmtId="0" fontId="19" fillId="6" borderId="47" xfId="2" applyFont="1" applyFill="1" applyBorder="1" applyAlignment="1">
      <alignment horizontal="center" vertical="center"/>
    </xf>
    <xf numFmtId="0" fontId="19" fillId="6" borderId="52" xfId="2" applyFont="1" applyFill="1" applyBorder="1" applyAlignment="1">
      <alignment horizontal="center" vertical="center"/>
    </xf>
    <xf numFmtId="177" fontId="19" fillId="6" borderId="42" xfId="2" applyNumberFormat="1" applyFont="1" applyFill="1" applyBorder="1" applyAlignment="1">
      <alignment horizontal="center" vertical="center"/>
    </xf>
    <xf numFmtId="177" fontId="19" fillId="6" borderId="48" xfId="2" applyNumberFormat="1" applyFont="1" applyFill="1" applyBorder="1" applyAlignment="1">
      <alignment horizontal="center" vertical="center"/>
    </xf>
    <xf numFmtId="177" fontId="19" fillId="6" borderId="45" xfId="2" applyNumberFormat="1" applyFont="1" applyFill="1" applyBorder="1" applyAlignment="1">
      <alignment horizontal="center" vertical="center"/>
    </xf>
    <xf numFmtId="177" fontId="19" fillId="6" borderId="50" xfId="2" applyNumberFormat="1" applyFont="1" applyFill="1" applyBorder="1" applyAlignment="1">
      <alignment horizontal="center" vertical="center"/>
    </xf>
    <xf numFmtId="177" fontId="19" fillId="6" borderId="42" xfId="2" applyNumberFormat="1" applyFont="1" applyFill="1" applyBorder="1" applyAlignment="1">
      <alignment horizontal="center" vertical="center" wrapText="1"/>
    </xf>
    <xf numFmtId="177" fontId="19" fillId="6" borderId="46" xfId="2" applyNumberFormat="1" applyFont="1" applyFill="1" applyBorder="1" applyAlignment="1">
      <alignment horizontal="center" vertical="center" wrapText="1"/>
    </xf>
    <xf numFmtId="177" fontId="19" fillId="6" borderId="51" xfId="2" applyNumberFormat="1" applyFont="1" applyFill="1" applyBorder="1" applyAlignment="1">
      <alignment horizontal="center" vertical="center"/>
    </xf>
    <xf numFmtId="176" fontId="19" fillId="6" borderId="42" xfId="2" applyNumberFormat="1" applyFont="1" applyFill="1" applyBorder="1" applyAlignment="1">
      <alignment horizontal="center" vertical="center"/>
    </xf>
    <xf numFmtId="176" fontId="19" fillId="6" borderId="48" xfId="2" applyNumberFormat="1" applyFont="1" applyFill="1" applyBorder="1" applyAlignment="1">
      <alignment horizontal="center" vertical="center"/>
    </xf>
    <xf numFmtId="14" fontId="19" fillId="6" borderId="42" xfId="2" applyNumberFormat="1" applyFont="1" applyFill="1" applyBorder="1" applyAlignment="1">
      <alignment horizontal="center" vertical="center"/>
    </xf>
    <xf numFmtId="14" fontId="19" fillId="6" borderId="48" xfId="2" applyNumberFormat="1" applyFont="1" applyFill="1" applyBorder="1" applyAlignment="1">
      <alignment horizontal="center" vertical="center"/>
    </xf>
    <xf numFmtId="178" fontId="19" fillId="6" borderId="42" xfId="3" applyNumberFormat="1" applyFont="1" applyFill="1" applyBorder="1" applyAlignment="1">
      <alignment horizontal="center" vertical="center" wrapText="1"/>
    </xf>
    <xf numFmtId="0" fontId="18" fillId="2" borderId="48" xfId="2" applyFont="1" applyFill="1" applyBorder="1" applyAlignment="1">
      <alignment horizontal="center" vertical="center"/>
    </xf>
    <xf numFmtId="0" fontId="18" fillId="2" borderId="56" xfId="2" applyFont="1" applyFill="1" applyBorder="1" applyAlignment="1">
      <alignment horizontal="center" vertical="center"/>
    </xf>
    <xf numFmtId="14" fontId="19" fillId="6" borderId="53" xfId="2" applyNumberFormat="1" applyFont="1" applyFill="1" applyBorder="1" applyAlignment="1">
      <alignment horizontal="center" vertical="center"/>
    </xf>
    <xf numFmtId="0" fontId="19" fillId="6" borderId="57" xfId="2" applyFont="1" applyFill="1" applyBorder="1" applyAlignment="1">
      <alignment horizontal="center" vertical="center"/>
    </xf>
    <xf numFmtId="0" fontId="19" fillId="6" borderId="58" xfId="2" applyFont="1" applyFill="1" applyBorder="1" applyAlignment="1">
      <alignment horizontal="center" vertical="center"/>
    </xf>
    <xf numFmtId="0" fontId="19" fillId="14" borderId="57" xfId="2" applyFont="1" applyFill="1" applyBorder="1" applyAlignment="1">
      <alignment horizontal="center" vertical="center" wrapText="1"/>
    </xf>
    <xf numFmtId="0" fontId="19" fillId="14" borderId="58" xfId="2" applyFont="1" applyFill="1" applyBorder="1" applyAlignment="1">
      <alignment horizontal="center" vertical="center"/>
    </xf>
    <xf numFmtId="0" fontId="23" fillId="17" borderId="0" xfId="0" quotePrefix="1" applyFont="1" applyFill="1" applyAlignment="1">
      <alignment horizontal="left" vertical="center" wrapText="1"/>
    </xf>
    <xf numFmtId="0" fontId="23" fillId="18" borderId="53" xfId="0" applyFont="1" applyFill="1" applyBorder="1" applyAlignment="1">
      <alignment horizontal="center" vertical="center"/>
    </xf>
    <xf numFmtId="176" fontId="19" fillId="6" borderId="53" xfId="2" applyNumberFormat="1" applyFont="1" applyFill="1" applyBorder="1" applyAlignment="1">
      <alignment horizontal="center" vertical="center"/>
    </xf>
    <xf numFmtId="0" fontId="19" fillId="6" borderId="53" xfId="2" applyFont="1" applyFill="1" applyBorder="1" applyAlignment="1">
      <alignment horizontal="center" vertical="center"/>
    </xf>
    <xf numFmtId="0" fontId="19" fillId="6" borderId="53" xfId="2" applyFont="1" applyFill="1" applyBorder="1" applyAlignment="1">
      <alignment horizontal="center" vertical="center" wrapText="1"/>
    </xf>
    <xf numFmtId="178" fontId="19" fillId="6" borderId="53" xfId="3" applyNumberFormat="1" applyFont="1" applyFill="1" applyBorder="1" applyAlignment="1">
      <alignment horizontal="center" vertical="center" wrapText="1"/>
    </xf>
    <xf numFmtId="0" fontId="0" fillId="0" borderId="59" xfId="0" applyBorder="1" applyAlignment="1">
      <alignment horizontal="right" vertical="center"/>
    </xf>
  </cellXfs>
  <cellStyles count="8">
    <cellStyle name="백분율 2" xfId="5" xr:uid="{00000000-0005-0000-0000-000000000000}"/>
    <cellStyle name="쉼표 [0] 2" xfId="3" xr:uid="{00000000-0005-0000-0000-000001000000}"/>
    <cellStyle name="쉼표 [0] 2 2" xfId="6" xr:uid="{00000000-0005-0000-0000-000002000000}"/>
    <cellStyle name="쉼표 [0] 3" xfId="4" xr:uid="{00000000-0005-0000-0000-000003000000}"/>
    <cellStyle name="쉼표 [0] 6" xfId="7" xr:uid="{00000000-0005-0000-0000-000004000000}"/>
    <cellStyle name="표준" xfId="0" builtinId="0"/>
    <cellStyle name="표준 2" xfId="1" xr:uid="{00000000-0005-0000-0000-000006000000}"/>
    <cellStyle name="표준 2 2" xfId="2" xr:uid="{00000000-0005-0000-0000-000007000000}"/>
  </cellStyles>
  <dxfs count="8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49328;&#51064;&#44277;\&#49324;&#50629;&#48708;&#51221;&#49328;\&#52968;&#49548;&#49884;&#50628;&#51221;&#49328;_2024\&#51221;&#49328;&#48372;&#44256;&#49436;\&#51221;&#49328;&#50836;&#50557;_&#49324;&#51204;&#48372;&#44256;&#50857;\&#49324;&#50629;&#51333;&#47308;&#51092;&#51316;&#44032;&#50529;%20&#49328;&#51221;&#45236;&#50669;_&#51204;&#52404;&#44592;&#44036;_&#54868;&#52380;&#44592;&#44277;(&#51452;)_ks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49328;&#51064;&#44277;\&#49324;&#50629;&#48708;&#51221;&#49328;\&#52968;&#49548;&#49884;&#50628;&#51221;&#49328;_2024\&#51221;&#49328;&#48372;&#44256;&#49436;\&#51221;&#49328;&#50836;&#50557;_&#49324;&#51204;&#48372;&#44256;&#50857;\&#49324;&#50629;&#51333;&#47308;&#51092;&#51316;&#44032;&#50529;&#48372;&#44256;&#49436;_&#45824;&#51473;&#49548;&#49345;&#49373;_&#54868;&#52380;&#44592;&#44277;(&#51452;)_ks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작성방법 등"/>
      <sheetName val="0.서류목록"/>
      <sheetName val="1.공동훈련센터 일반현황"/>
      <sheetName val="1.1 전담자 현황"/>
      <sheetName val="2-0.검증내용 "/>
      <sheetName val="2.지원금사용실적보고서 총괄표"/>
      <sheetName val="3.세부사업비 집행내역"/>
      <sheetName val="4.변경사업비 총괄표"/>
      <sheetName val="5.이자수입 등"/>
      <sheetName val="6.기타반납금액"/>
      <sheetName val="7.훈련시설 및 임차보증금 현황"/>
      <sheetName val="5장-2.나. 센터별 반납대상 잔존가액 검토결과"/>
      <sheetName val="5장-2.다_3. 센터별 반납금액"/>
      <sheetName val="5장-5. 지원연도별 반납금액 산정내역(6년 적용)"/>
      <sheetName val="5장-5. 지원연도별 반납금액 산정내역"/>
      <sheetName val="자산대장 요약"/>
      <sheetName val="8.자산관리대장"/>
      <sheetName val="9.잔존가액"/>
      <sheetName val="공단지원내역"/>
      <sheetName val="9.인건비 대사"/>
      <sheetName val="10.사회보험료 대사"/>
      <sheetName val="11.보조금 통장잔액 대사"/>
      <sheetName val="12. e나라도움_간단검증용도"/>
      <sheetName val="12-1.(다운로드)e나라도움 보조세목별 집행현황"/>
      <sheetName val="13.실비단가 훈련비용"/>
      <sheetName val="Data"/>
      <sheetName val="기준단가표"/>
    </sheetNames>
    <sheetDataSet>
      <sheetData sheetId="0"/>
      <sheetData sheetId="1"/>
      <sheetData sheetId="2">
        <row r="26">
          <cell r="D26" t="str">
            <v>화천기공㈜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3">
          <cell r="F3" t="str">
            <v>전용카드</v>
          </cell>
          <cell r="J3">
            <v>1</v>
          </cell>
          <cell r="K3">
            <v>1</v>
          </cell>
          <cell r="L3">
            <v>1</v>
          </cell>
        </row>
        <row r="4">
          <cell r="F4" t="str">
            <v>계좌이체</v>
          </cell>
          <cell r="J4">
            <v>2</v>
          </cell>
          <cell r="K4">
            <v>0.5</v>
          </cell>
          <cell r="L4">
            <v>0.77700000000000002</v>
          </cell>
        </row>
        <row r="5">
          <cell r="F5" t="str">
            <v>현금</v>
          </cell>
          <cell r="J5">
            <v>3</v>
          </cell>
          <cell r="K5">
            <v>0.33300000000000002</v>
          </cell>
          <cell r="L5">
            <v>0.63200000000000001</v>
          </cell>
        </row>
        <row r="6">
          <cell r="F6" t="str">
            <v>법인카드</v>
          </cell>
          <cell r="J6">
            <v>4</v>
          </cell>
          <cell r="K6">
            <v>0.25</v>
          </cell>
          <cell r="L6">
            <v>0.52800000000000002</v>
          </cell>
        </row>
        <row r="7">
          <cell r="F7" t="str">
            <v>개인카드</v>
          </cell>
          <cell r="J7">
            <v>5</v>
          </cell>
          <cell r="K7">
            <v>0.2</v>
          </cell>
          <cell r="L7">
            <v>0.45100000000000001</v>
          </cell>
        </row>
        <row r="8">
          <cell r="F8" t="str">
            <v>기타</v>
          </cell>
          <cell r="J8">
            <v>6</v>
          </cell>
          <cell r="K8">
            <v>0.16600000000000001</v>
          </cell>
          <cell r="L8">
            <v>0.39400000000000002</v>
          </cell>
        </row>
        <row r="9">
          <cell r="J9">
            <v>7</v>
          </cell>
          <cell r="K9">
            <v>0.14199999999999999</v>
          </cell>
          <cell r="L9">
            <v>0.34899999999999998</v>
          </cell>
        </row>
        <row r="10">
          <cell r="J10">
            <v>8</v>
          </cell>
          <cell r="K10">
            <v>0.125</v>
          </cell>
          <cell r="L10">
            <v>0.313</v>
          </cell>
        </row>
        <row r="11">
          <cell r="J11">
            <v>9</v>
          </cell>
          <cell r="K11">
            <v>0.111</v>
          </cell>
          <cell r="L11">
            <v>0.28399999999999997</v>
          </cell>
        </row>
        <row r="12">
          <cell r="J12">
            <v>10</v>
          </cell>
          <cell r="K12">
            <v>0.1</v>
          </cell>
          <cell r="L12">
            <v>0.25900000000000001</v>
          </cell>
        </row>
        <row r="13">
          <cell r="J13">
            <v>11</v>
          </cell>
          <cell r="K13">
            <v>0.09</v>
          </cell>
          <cell r="L13">
            <v>0.23899999999999999</v>
          </cell>
        </row>
        <row r="14">
          <cell r="J14">
            <v>12</v>
          </cell>
          <cell r="K14">
            <v>8.3000000000000004E-2</v>
          </cell>
          <cell r="L14">
            <v>0.221</v>
          </cell>
        </row>
        <row r="15">
          <cell r="J15">
            <v>13</v>
          </cell>
          <cell r="K15">
            <v>7.5999999999999998E-2</v>
          </cell>
          <cell r="L15">
            <v>0.20599999999999999</v>
          </cell>
        </row>
        <row r="16">
          <cell r="J16">
            <v>14</v>
          </cell>
          <cell r="K16">
            <v>7.0999999999999994E-2</v>
          </cell>
          <cell r="L16">
            <v>0.193</v>
          </cell>
        </row>
        <row r="17">
          <cell r="J17">
            <v>15</v>
          </cell>
          <cell r="K17">
            <v>6.6000000000000003E-2</v>
          </cell>
          <cell r="L17">
            <v>0.182</v>
          </cell>
        </row>
        <row r="18">
          <cell r="J18">
            <v>16</v>
          </cell>
          <cell r="K18">
            <v>6.2E-2</v>
          </cell>
          <cell r="L18">
            <v>0.17100000000000001</v>
          </cell>
        </row>
        <row r="19">
          <cell r="J19">
            <v>17</v>
          </cell>
          <cell r="K19">
            <v>5.8000000000000003E-2</v>
          </cell>
          <cell r="L19">
            <v>0.16200000000000001</v>
          </cell>
        </row>
        <row r="20">
          <cell r="J20">
            <v>18</v>
          </cell>
          <cell r="K20">
            <v>5.5E-2</v>
          </cell>
          <cell r="L20">
            <v>0.154</v>
          </cell>
        </row>
        <row r="21">
          <cell r="J21">
            <v>19</v>
          </cell>
          <cell r="K21">
            <v>5.1999999999999998E-2</v>
          </cell>
          <cell r="L21">
            <v>0.14599999999999999</v>
          </cell>
        </row>
        <row r="22">
          <cell r="J22">
            <v>20</v>
          </cell>
          <cell r="K22">
            <v>0.05</v>
          </cell>
          <cell r="L22">
            <v>0.14000000000000001</v>
          </cell>
        </row>
        <row r="23">
          <cell r="J23">
            <v>21</v>
          </cell>
          <cell r="K23">
            <v>4.8000000000000001E-2</v>
          </cell>
          <cell r="L23">
            <v>0.13300000000000001</v>
          </cell>
        </row>
        <row r="24">
          <cell r="J24">
            <v>22</v>
          </cell>
          <cell r="K24">
            <v>4.5999999999999999E-2</v>
          </cell>
          <cell r="L24">
            <v>0.128</v>
          </cell>
        </row>
        <row r="25">
          <cell r="J25">
            <v>23</v>
          </cell>
          <cell r="K25">
            <v>4.3999999999999997E-2</v>
          </cell>
          <cell r="L25">
            <v>0.123</v>
          </cell>
        </row>
        <row r="26">
          <cell r="J26">
            <v>24</v>
          </cell>
          <cell r="K26">
            <v>4.2000000000000003E-2</v>
          </cell>
          <cell r="L26">
            <v>0.11799999999999999</v>
          </cell>
        </row>
        <row r="27">
          <cell r="J27">
            <v>25</v>
          </cell>
          <cell r="K27">
            <v>0.04</v>
          </cell>
          <cell r="L27">
            <v>0.113</v>
          </cell>
        </row>
        <row r="28">
          <cell r="J28">
            <v>26</v>
          </cell>
          <cell r="K28">
            <v>3.9E-2</v>
          </cell>
          <cell r="L28">
            <v>0.109</v>
          </cell>
        </row>
        <row r="29">
          <cell r="J29">
            <v>27</v>
          </cell>
          <cell r="K29">
            <v>3.6999999999999998E-2</v>
          </cell>
          <cell r="L29">
            <v>0.106</v>
          </cell>
        </row>
        <row r="30">
          <cell r="J30">
            <v>28</v>
          </cell>
          <cell r="K30">
            <v>3.5999999999999997E-2</v>
          </cell>
          <cell r="L30">
            <v>0.10199999999999999</v>
          </cell>
        </row>
        <row r="31">
          <cell r="J31">
            <v>29</v>
          </cell>
          <cell r="K31">
            <v>3.5000000000000003E-2</v>
          </cell>
          <cell r="L31">
            <v>9.9000000000000005E-2</v>
          </cell>
        </row>
        <row r="32">
          <cell r="J32">
            <v>30</v>
          </cell>
          <cell r="K32">
            <v>3.4000000000000002E-2</v>
          </cell>
          <cell r="L32">
            <v>9.6000000000000002E-2</v>
          </cell>
        </row>
        <row r="33">
          <cell r="J33">
            <v>31</v>
          </cell>
          <cell r="K33">
            <v>3.3000000000000002E-2</v>
          </cell>
          <cell r="L33">
            <v>9.2999999999999999E-2</v>
          </cell>
        </row>
        <row r="34">
          <cell r="J34">
            <v>32</v>
          </cell>
          <cell r="K34">
            <v>3.2000000000000001E-2</v>
          </cell>
          <cell r="L34">
            <v>0.09</v>
          </cell>
        </row>
        <row r="35">
          <cell r="J35">
            <v>33</v>
          </cell>
          <cell r="K35">
            <v>3.1E-2</v>
          </cell>
          <cell r="L35">
            <v>8.6999999999999994E-2</v>
          </cell>
        </row>
        <row r="36">
          <cell r="J36">
            <v>34</v>
          </cell>
          <cell r="K36">
            <v>0.03</v>
          </cell>
          <cell r="L36">
            <v>8.5000000000000006E-2</v>
          </cell>
        </row>
        <row r="37">
          <cell r="J37">
            <v>35</v>
          </cell>
          <cell r="K37">
            <v>2.9000000000000001E-2</v>
          </cell>
          <cell r="L37">
            <v>8.3000000000000004E-2</v>
          </cell>
        </row>
        <row r="38">
          <cell r="J38">
            <v>36</v>
          </cell>
          <cell r="K38">
            <v>2.8000000000000001E-2</v>
          </cell>
          <cell r="L38">
            <v>0.08</v>
          </cell>
        </row>
        <row r="39">
          <cell r="J39">
            <v>37</v>
          </cell>
          <cell r="K39">
            <v>2.7E-2</v>
          </cell>
          <cell r="L39">
            <v>7.8E-2</v>
          </cell>
        </row>
        <row r="40">
          <cell r="J40">
            <v>38</v>
          </cell>
          <cell r="K40">
            <v>2.7E-2</v>
          </cell>
          <cell r="L40">
            <v>7.5999999999999998E-2</v>
          </cell>
        </row>
        <row r="41">
          <cell r="J41">
            <v>39</v>
          </cell>
          <cell r="K41">
            <v>2.5999999999999999E-2</v>
          </cell>
          <cell r="L41">
            <v>7.3999999999999996E-2</v>
          </cell>
        </row>
        <row r="42">
          <cell r="J42">
            <v>40</v>
          </cell>
          <cell r="K42">
            <v>2.5000000000000001E-2</v>
          </cell>
          <cell r="L42">
            <v>7.2999999999999995E-2</v>
          </cell>
        </row>
        <row r="43">
          <cell r="J43">
            <v>41</v>
          </cell>
          <cell r="K43">
            <v>2.5000000000000001E-2</v>
          </cell>
          <cell r="L43">
            <v>7.0999999999999994E-2</v>
          </cell>
        </row>
        <row r="44">
          <cell r="J44">
            <v>42</v>
          </cell>
          <cell r="K44">
            <v>2.4E-2</v>
          </cell>
          <cell r="L44">
            <v>6.9000000000000006E-2</v>
          </cell>
        </row>
        <row r="45">
          <cell r="J45">
            <v>43</v>
          </cell>
          <cell r="K45">
            <v>2.4E-2</v>
          </cell>
          <cell r="L45">
            <v>6.8000000000000005E-2</v>
          </cell>
        </row>
        <row r="46">
          <cell r="J46">
            <v>44</v>
          </cell>
          <cell r="K46">
            <v>2.3E-2</v>
          </cell>
          <cell r="L46">
            <v>6.6000000000000003E-2</v>
          </cell>
        </row>
        <row r="47">
          <cell r="J47">
            <v>45</v>
          </cell>
          <cell r="K47">
            <v>2.3E-2</v>
          </cell>
          <cell r="L47">
            <v>6.5000000000000002E-2</v>
          </cell>
        </row>
        <row r="48">
          <cell r="J48">
            <v>46</v>
          </cell>
          <cell r="K48">
            <v>2.1999999999999999E-2</v>
          </cell>
          <cell r="L48">
            <v>6.4000000000000001E-2</v>
          </cell>
        </row>
        <row r="49">
          <cell r="J49">
            <v>47</v>
          </cell>
          <cell r="K49">
            <v>2.1999999999999999E-2</v>
          </cell>
          <cell r="L49">
            <v>6.2E-2</v>
          </cell>
        </row>
        <row r="50">
          <cell r="J50">
            <v>48</v>
          </cell>
          <cell r="K50">
            <v>2.1000000000000001E-2</v>
          </cell>
          <cell r="L50">
            <v>6.0999999999999999E-2</v>
          </cell>
        </row>
        <row r="51">
          <cell r="J51">
            <v>49</v>
          </cell>
          <cell r="K51">
            <v>2.1000000000000001E-2</v>
          </cell>
          <cell r="L51">
            <v>0.06</v>
          </cell>
        </row>
        <row r="52">
          <cell r="J52">
            <v>50</v>
          </cell>
          <cell r="K52">
            <v>0.02</v>
          </cell>
          <cell r="L52">
            <v>5.8999999999999997E-2</v>
          </cell>
        </row>
        <row r="53">
          <cell r="J53">
            <v>51</v>
          </cell>
          <cell r="K53">
            <v>0.02</v>
          </cell>
          <cell r="L53">
            <v>5.8000000000000003E-2</v>
          </cell>
        </row>
        <row r="54">
          <cell r="J54">
            <v>52</v>
          </cell>
          <cell r="K54">
            <v>0.02</v>
          </cell>
          <cell r="L54">
            <v>5.6000000000000001E-2</v>
          </cell>
        </row>
        <row r="55">
          <cell r="J55">
            <v>53</v>
          </cell>
          <cell r="K55">
            <v>1.9E-2</v>
          </cell>
          <cell r="L55">
            <v>5.5E-2</v>
          </cell>
        </row>
        <row r="56">
          <cell r="J56">
            <v>54</v>
          </cell>
          <cell r="K56">
            <v>1.9E-2</v>
          </cell>
          <cell r="L56">
            <v>5.3999999999999999E-2</v>
          </cell>
        </row>
        <row r="57">
          <cell r="J57">
            <v>55</v>
          </cell>
          <cell r="K57">
            <v>1.9E-2</v>
          </cell>
          <cell r="L57">
            <v>5.3999999999999999E-2</v>
          </cell>
        </row>
        <row r="58">
          <cell r="J58">
            <v>56</v>
          </cell>
          <cell r="K58">
            <v>1.7999999999999999E-2</v>
          </cell>
          <cell r="L58">
            <v>5.2999999999999999E-2</v>
          </cell>
        </row>
        <row r="59">
          <cell r="J59">
            <v>57</v>
          </cell>
          <cell r="K59">
            <v>1.7999999999999999E-2</v>
          </cell>
          <cell r="L59">
            <v>5.1999999999999998E-2</v>
          </cell>
        </row>
        <row r="60">
          <cell r="J60">
            <v>58</v>
          </cell>
          <cell r="K60">
            <v>1.7999999999999999E-2</v>
          </cell>
          <cell r="L60">
            <v>5.0999999999999997E-2</v>
          </cell>
        </row>
        <row r="61">
          <cell r="J61">
            <v>59</v>
          </cell>
          <cell r="K61">
            <v>1.7000000000000001E-2</v>
          </cell>
          <cell r="L61">
            <v>0.05</v>
          </cell>
        </row>
        <row r="62">
          <cell r="J62">
            <v>60</v>
          </cell>
          <cell r="K62">
            <v>1.7000000000000001E-2</v>
          </cell>
          <cell r="L62">
            <v>4.9000000000000002E-2</v>
          </cell>
        </row>
      </sheetData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작성방법 등"/>
      <sheetName val="0.서류목록"/>
      <sheetName val="1.공동훈련센터 일반현황"/>
      <sheetName val="1.1 전담자 현황"/>
      <sheetName val="2-0.검증내용 "/>
      <sheetName val="2.지원금사용실적보고서 총괄표"/>
      <sheetName val="3.세부사업비 집행내역"/>
      <sheetName val="4.변경사업비 총괄표"/>
      <sheetName val="5.이자수입 등"/>
      <sheetName val="6.기타반납금액"/>
      <sheetName val="7.훈련시설 및 임차보증금 현황"/>
      <sheetName val="5장-2.나. 센터별 반납대상 잔존가액 검토결과"/>
      <sheetName val="5장-2.다_3. 센터별 반납금액"/>
      <sheetName val="5장-5. 지원연도별 반납금액 산정내역(6년 적용)"/>
      <sheetName val="5장-5. 지원연도별 반납금액 산정내역"/>
      <sheetName val="자산대장 요약"/>
      <sheetName val="8.자산관리대장"/>
      <sheetName val="9.잔존가액"/>
      <sheetName val="공단지원내역"/>
      <sheetName val="9.인건비 대사"/>
      <sheetName val="10.사회보험료 대사"/>
      <sheetName val="11.보조금 통장잔액 대사"/>
      <sheetName val="12. e나라도움_간단검증용도"/>
      <sheetName val="12-1.(다운로드)e나라도움 보조세목별 집행현황"/>
      <sheetName val="13.실비단가 훈련비용"/>
      <sheetName val="Data"/>
      <sheetName val="기준단가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>
        <row r="3">
          <cell r="F3" t="str">
            <v>전용카드</v>
          </cell>
        </row>
        <row r="4">
          <cell r="F4" t="str">
            <v>계좌이체</v>
          </cell>
        </row>
        <row r="5">
          <cell r="F5" t="str">
            <v>현금</v>
          </cell>
        </row>
        <row r="6">
          <cell r="F6" t="str">
            <v>법인카드</v>
          </cell>
        </row>
        <row r="7">
          <cell r="F7" t="str">
            <v>개인카드</v>
          </cell>
        </row>
        <row r="8">
          <cell r="F8" t="str">
            <v>기타</v>
          </cell>
        </row>
      </sheetData>
      <sheetData sheetId="26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BA538"/>
  <sheetViews>
    <sheetView tabSelected="1" topLeftCell="A21" zoomScale="70" zoomScaleNormal="70" workbookViewId="0">
      <selection activeCell="E130" sqref="E130"/>
    </sheetView>
  </sheetViews>
  <sheetFormatPr defaultColWidth="9.875" defaultRowHeight="16.5" outlineLevelRow="2" outlineLevelCol="1"/>
  <cols>
    <col min="1" max="1" width="4.5" style="8" customWidth="1"/>
    <col min="2" max="2" width="9" style="8" customWidth="1"/>
    <col min="3" max="3" width="13.25" style="8" customWidth="1"/>
    <col min="4" max="4" width="20.5" style="8" customWidth="1"/>
    <col min="5" max="5" width="27.625" style="8" customWidth="1"/>
    <col min="6" max="6" width="12.5" style="8" customWidth="1"/>
    <col min="7" max="7" width="12.875" style="40" customWidth="1"/>
    <col min="8" max="8" width="14.25" style="41" customWidth="1"/>
    <col min="9" max="10" width="10.875" style="41" customWidth="1" outlineLevel="1"/>
    <col min="11" max="13" width="19.25" style="8" customWidth="1"/>
    <col min="14" max="14" width="11.625" style="8" customWidth="1"/>
    <col min="15" max="15" width="12.875" style="8" customWidth="1"/>
    <col min="16" max="16" width="12.875" style="42" customWidth="1"/>
    <col min="17" max="31" width="14.5" style="8" customWidth="1" outlineLevel="1"/>
    <col min="32" max="33" width="14.5" style="143" customWidth="1"/>
    <col min="34" max="34" width="14.5" style="8" customWidth="1"/>
    <col min="35" max="35" width="15.75" style="8" customWidth="1"/>
    <col min="36" max="36" width="21.875" style="8" customWidth="1"/>
    <col min="37" max="38" width="15.25" style="8" customWidth="1"/>
    <col min="39" max="39" width="17.5" style="8" customWidth="1"/>
    <col min="40" max="40" width="27.5" style="8" bestFit="1" customWidth="1"/>
    <col min="41" max="41" width="9.875" style="8"/>
    <col min="42" max="42" width="13.25" style="8" hidden="1" customWidth="1" outlineLevel="1"/>
    <col min="43" max="52" width="11.75" style="8" hidden="1" customWidth="1" outlineLevel="1"/>
    <col min="53" max="53" width="9.875" style="8" collapsed="1"/>
    <col min="54" max="16384" width="9.875" style="8"/>
  </cols>
  <sheetData>
    <row r="1" spans="2:41" s="2" customFormat="1" hidden="1" outlineLevel="1">
      <c r="B1" s="156" t="s">
        <v>0</v>
      </c>
      <c r="C1" s="157"/>
      <c r="D1" s="158" t="s">
        <v>1</v>
      </c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"/>
    </row>
    <row r="2" spans="2:41" s="2" customFormat="1" hidden="1" outlineLevel="1">
      <c r="B2" s="160" t="s">
        <v>2</v>
      </c>
      <c r="C2" s="161"/>
      <c r="D2" s="158" t="s">
        <v>3</v>
      </c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"/>
    </row>
    <row r="3" spans="2:41" s="2" customFormat="1" ht="99.75" hidden="1" customHeight="1" outlineLevel="1">
      <c r="B3" s="162" t="s">
        <v>4</v>
      </c>
      <c r="C3" s="163"/>
      <c r="D3" s="158" t="s">
        <v>5</v>
      </c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59"/>
      <c r="AJ3" s="159"/>
      <c r="AK3" s="159"/>
      <c r="AL3" s="159"/>
      <c r="AM3" s="159"/>
      <c r="AN3" s="3"/>
    </row>
    <row r="4" spans="2:41" hidden="1" outlineLevel="1">
      <c r="B4" s="171" t="s">
        <v>6</v>
      </c>
      <c r="C4" s="172"/>
      <c r="D4" s="177" t="s">
        <v>7</v>
      </c>
      <c r="E4" s="178"/>
      <c r="F4" s="4" t="s">
        <v>8</v>
      </c>
      <c r="G4" s="5" t="s">
        <v>9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7"/>
      <c r="AO4" s="2"/>
    </row>
    <row r="5" spans="2:41" hidden="1" outlineLevel="1">
      <c r="B5" s="173"/>
      <c r="C5" s="174"/>
      <c r="D5" s="179" t="s">
        <v>10</v>
      </c>
      <c r="E5" s="180"/>
      <c r="F5" s="9" t="s">
        <v>11</v>
      </c>
      <c r="G5" s="10" t="s">
        <v>12</v>
      </c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2"/>
      <c r="AO5" s="2"/>
    </row>
    <row r="6" spans="2:41" hidden="1" outlineLevel="1">
      <c r="B6" s="173"/>
      <c r="C6" s="174"/>
      <c r="D6" s="169" t="s">
        <v>13</v>
      </c>
      <c r="E6" s="170"/>
      <c r="F6" s="9" t="s">
        <v>14</v>
      </c>
      <c r="G6" s="10" t="s">
        <v>15</v>
      </c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2"/>
      <c r="AO6" s="2"/>
    </row>
    <row r="7" spans="2:41" hidden="1" outlineLevel="1">
      <c r="B7" s="173"/>
      <c r="C7" s="174"/>
      <c r="D7" s="169" t="s">
        <v>16</v>
      </c>
      <c r="E7" s="170"/>
      <c r="F7" s="9" t="s">
        <v>14</v>
      </c>
      <c r="G7" s="10" t="s">
        <v>17</v>
      </c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2"/>
      <c r="AO7" s="2"/>
    </row>
    <row r="8" spans="2:41" hidden="1" outlineLevel="1">
      <c r="B8" s="173"/>
      <c r="C8" s="174"/>
      <c r="D8" s="169" t="s">
        <v>18</v>
      </c>
      <c r="E8" s="170"/>
      <c r="F8" s="9" t="s">
        <v>14</v>
      </c>
      <c r="G8" s="10" t="s">
        <v>19</v>
      </c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2"/>
      <c r="AO8" s="2"/>
    </row>
    <row r="9" spans="2:41" hidden="1" outlineLevel="1">
      <c r="B9" s="173"/>
      <c r="C9" s="174"/>
      <c r="D9" s="169" t="s">
        <v>20</v>
      </c>
      <c r="E9" s="170"/>
      <c r="F9" s="9" t="s">
        <v>14</v>
      </c>
      <c r="G9" s="10" t="s">
        <v>21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2"/>
      <c r="AO9" s="2"/>
    </row>
    <row r="10" spans="2:41" hidden="1" outlineLevel="1">
      <c r="B10" s="173"/>
      <c r="C10" s="174"/>
      <c r="D10" s="169" t="s">
        <v>22</v>
      </c>
      <c r="E10" s="170"/>
      <c r="F10" s="9" t="s">
        <v>14</v>
      </c>
      <c r="G10" s="10" t="s">
        <v>23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2"/>
      <c r="AO10" s="2"/>
    </row>
    <row r="11" spans="2:41" hidden="1" outlineLevel="1">
      <c r="B11" s="173"/>
      <c r="C11" s="174"/>
      <c r="D11" s="169" t="s">
        <v>24</v>
      </c>
      <c r="E11" s="170"/>
      <c r="F11" s="13" t="s">
        <v>14</v>
      </c>
      <c r="G11" s="14" t="s">
        <v>25</v>
      </c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6"/>
      <c r="AO11" s="2"/>
    </row>
    <row r="12" spans="2:41" ht="16.5" hidden="1" customHeight="1" outlineLevel="1">
      <c r="B12" s="173"/>
      <c r="C12" s="174"/>
      <c r="D12" s="181" t="s">
        <v>26</v>
      </c>
      <c r="E12" s="182"/>
      <c r="F12" s="164" t="s">
        <v>27</v>
      </c>
      <c r="G12" s="14" t="s">
        <v>28</v>
      </c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8"/>
      <c r="AO12" s="2"/>
    </row>
    <row r="13" spans="2:41" ht="72.75" hidden="1" customHeight="1" outlineLevel="1">
      <c r="B13" s="173"/>
      <c r="C13" s="174"/>
      <c r="D13" s="183"/>
      <c r="E13" s="184"/>
      <c r="F13" s="165"/>
      <c r="G13" s="166" t="s">
        <v>29</v>
      </c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8"/>
      <c r="AO13" s="2"/>
    </row>
    <row r="14" spans="2:41" hidden="1" outlineLevel="1">
      <c r="B14" s="173"/>
      <c r="C14" s="174"/>
      <c r="D14" s="169" t="s">
        <v>30</v>
      </c>
      <c r="E14" s="170"/>
      <c r="F14" s="9" t="s">
        <v>14</v>
      </c>
      <c r="G14" s="10" t="s">
        <v>31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2"/>
      <c r="AO14" s="2"/>
    </row>
    <row r="15" spans="2:41" hidden="1" outlineLevel="1">
      <c r="B15" s="173"/>
      <c r="C15" s="174"/>
      <c r="D15" s="169" t="s">
        <v>32</v>
      </c>
      <c r="E15" s="170"/>
      <c r="F15" s="9" t="s">
        <v>14</v>
      </c>
      <c r="G15" s="10" t="s">
        <v>33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2"/>
      <c r="AO15" s="2"/>
    </row>
    <row r="16" spans="2:41" hidden="1" outlineLevel="1">
      <c r="B16" s="173"/>
      <c r="C16" s="174"/>
      <c r="D16" s="169" t="s">
        <v>34</v>
      </c>
      <c r="E16" s="170"/>
      <c r="F16" s="9" t="s">
        <v>14</v>
      </c>
      <c r="G16" s="10" t="s">
        <v>35</v>
      </c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2"/>
      <c r="AO16" s="2"/>
    </row>
    <row r="17" spans="2:52" hidden="1" outlineLevel="1">
      <c r="B17" s="173"/>
      <c r="C17" s="174"/>
      <c r="D17" s="169" t="s">
        <v>36</v>
      </c>
      <c r="E17" s="170"/>
      <c r="F17" s="13" t="s">
        <v>14</v>
      </c>
      <c r="G17" s="10" t="s">
        <v>37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2"/>
      <c r="AO17" s="2"/>
    </row>
    <row r="18" spans="2:52" hidden="1" outlineLevel="1">
      <c r="B18" s="175"/>
      <c r="C18" s="176"/>
      <c r="D18" s="181"/>
      <c r="E18" s="182"/>
      <c r="F18" s="19"/>
      <c r="G18" s="20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1"/>
      <c r="AO18" s="2"/>
    </row>
    <row r="19" spans="2:52" s="26" customFormat="1" ht="16.5" hidden="1" customHeight="1" outlineLevel="1">
      <c r="B19" s="185" t="s">
        <v>38</v>
      </c>
      <c r="C19" s="186"/>
      <c r="D19" s="22" t="s">
        <v>39</v>
      </c>
      <c r="E19" s="23"/>
      <c r="F19" s="23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5"/>
      <c r="AO19" s="2"/>
    </row>
    <row r="20" spans="2:52" s="26" customFormat="1" ht="16.5" hidden="1" customHeight="1" outlineLevel="1">
      <c r="B20" s="27"/>
      <c r="C20" s="27"/>
      <c r="D20" s="28"/>
      <c r="E20" s="29"/>
      <c r="F20" s="29"/>
      <c r="AO20" s="2"/>
    </row>
    <row r="21" spans="2:52" collapsed="1">
      <c r="B21" s="30"/>
      <c r="C21" s="30"/>
      <c r="D21" s="31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2"/>
    </row>
    <row r="22" spans="2:52" ht="38.25">
      <c r="B22" s="33" t="s">
        <v>40</v>
      </c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2"/>
    </row>
    <row r="23" spans="2:52" ht="21" thickBot="1">
      <c r="B23" s="187"/>
      <c r="C23" s="187"/>
      <c r="D23" s="187"/>
      <c r="E23" s="187"/>
      <c r="F23" s="187"/>
      <c r="G23" s="34"/>
      <c r="H23" s="35"/>
      <c r="I23" s="35"/>
      <c r="J23" s="35"/>
      <c r="K23" s="36"/>
      <c r="L23" s="36"/>
      <c r="M23" s="36"/>
      <c r="N23" s="36"/>
      <c r="O23" s="36"/>
      <c r="P23" s="37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8"/>
      <c r="AG23" s="38"/>
      <c r="AH23" s="36"/>
      <c r="AO23" s="2"/>
    </row>
    <row r="24" spans="2:52" ht="20.25">
      <c r="C24" s="188"/>
      <c r="D24" s="188"/>
      <c r="E24" s="188"/>
      <c r="F24" s="39"/>
      <c r="AF24" s="43"/>
      <c r="AG24" s="44"/>
      <c r="AH24" s="45"/>
      <c r="AO24" s="2"/>
    </row>
    <row r="25" spans="2:52" s="47" customFormat="1">
      <c r="B25" s="46" t="s">
        <v>41</v>
      </c>
      <c r="G25" s="48"/>
      <c r="H25" s="49"/>
      <c r="I25" s="49"/>
      <c r="J25" s="49"/>
      <c r="P25" s="50"/>
      <c r="R25" s="51"/>
      <c r="AF25" s="52"/>
      <c r="AG25" s="53"/>
      <c r="AH25" s="54"/>
      <c r="AO25" s="2"/>
    </row>
    <row r="26" spans="2:52" s="47" customFormat="1" ht="18.75" customHeight="1">
      <c r="B26" s="189" t="s">
        <v>42</v>
      </c>
      <c r="C26" s="189" t="s">
        <v>10</v>
      </c>
      <c r="D26" s="189" t="s">
        <v>43</v>
      </c>
      <c r="E26" s="189" t="s">
        <v>16</v>
      </c>
      <c r="F26" s="189" t="s">
        <v>44</v>
      </c>
      <c r="G26" s="203" t="s">
        <v>20</v>
      </c>
      <c r="H26" s="205" t="s">
        <v>22</v>
      </c>
      <c r="I26" s="205" t="s">
        <v>45</v>
      </c>
      <c r="J26" s="205" t="s">
        <v>46</v>
      </c>
      <c r="K26" s="207" t="s">
        <v>47</v>
      </c>
      <c r="L26" s="207"/>
      <c r="M26" s="207"/>
      <c r="N26" s="189" t="s">
        <v>48</v>
      </c>
      <c r="O26" s="189" t="s">
        <v>49</v>
      </c>
      <c r="P26" s="196" t="s">
        <v>50</v>
      </c>
      <c r="Q26" s="55" t="s">
        <v>51</v>
      </c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6"/>
      <c r="AE26" s="57"/>
      <c r="AF26" s="198" t="s">
        <v>52</v>
      </c>
      <c r="AG26" s="200" t="s">
        <v>53</v>
      </c>
      <c r="AH26" s="201" t="s">
        <v>54</v>
      </c>
      <c r="AI26" s="192" t="s">
        <v>30</v>
      </c>
      <c r="AJ26" s="192" t="s">
        <v>55</v>
      </c>
      <c r="AK26" s="58" t="s">
        <v>56</v>
      </c>
      <c r="AL26" s="58"/>
      <c r="AM26" s="58"/>
      <c r="AN26" s="194" t="s">
        <v>57</v>
      </c>
      <c r="AO26" s="2"/>
    </row>
    <row r="27" spans="2:52" s="47" customFormat="1" ht="18.75" customHeight="1">
      <c r="B27" s="190"/>
      <c r="C27" s="190"/>
      <c r="D27" s="190"/>
      <c r="E27" s="190"/>
      <c r="F27" s="190"/>
      <c r="G27" s="204"/>
      <c r="H27" s="206"/>
      <c r="I27" s="206"/>
      <c r="J27" s="206"/>
      <c r="K27" s="59" t="s">
        <v>58</v>
      </c>
      <c r="L27" s="59" t="s">
        <v>59</v>
      </c>
      <c r="M27" s="59" t="s">
        <v>60</v>
      </c>
      <c r="N27" s="190"/>
      <c r="O27" s="190"/>
      <c r="P27" s="197"/>
      <c r="Q27" s="60">
        <v>2011</v>
      </c>
      <c r="R27" s="60">
        <v>2012</v>
      </c>
      <c r="S27" s="60">
        <v>2013</v>
      </c>
      <c r="T27" s="60">
        <v>2014</v>
      </c>
      <c r="U27" s="60">
        <v>2015</v>
      </c>
      <c r="V27" s="60">
        <v>2016</v>
      </c>
      <c r="W27" s="60">
        <v>2017</v>
      </c>
      <c r="X27" s="60">
        <v>2018</v>
      </c>
      <c r="Y27" s="60">
        <v>2019</v>
      </c>
      <c r="Z27" s="60">
        <v>2020</v>
      </c>
      <c r="AA27" s="60">
        <v>2021</v>
      </c>
      <c r="AB27" s="60">
        <v>2022</v>
      </c>
      <c r="AC27" s="60">
        <v>2023</v>
      </c>
      <c r="AD27" s="60">
        <f>G164</f>
        <v>2024</v>
      </c>
      <c r="AE27" s="61" t="s">
        <v>61</v>
      </c>
      <c r="AF27" s="199"/>
      <c r="AG27" s="197"/>
      <c r="AH27" s="202"/>
      <c r="AI27" s="193"/>
      <c r="AJ27" s="193"/>
      <c r="AK27" s="62" t="s">
        <v>62</v>
      </c>
      <c r="AL27" s="62" t="s">
        <v>18</v>
      </c>
      <c r="AM27" s="62" t="s">
        <v>47</v>
      </c>
      <c r="AN27" s="195"/>
      <c r="AO27" s="2"/>
      <c r="AP27" s="63" t="s">
        <v>63</v>
      </c>
      <c r="AQ27" s="63">
        <v>2002</v>
      </c>
      <c r="AR27" s="63">
        <v>2003</v>
      </c>
      <c r="AS27" s="63">
        <v>2004</v>
      </c>
      <c r="AT27" s="63">
        <v>2005</v>
      </c>
      <c r="AU27" s="63">
        <v>2006</v>
      </c>
      <c r="AV27" s="63">
        <v>2007</v>
      </c>
      <c r="AW27" s="63">
        <v>2008</v>
      </c>
      <c r="AX27" s="63">
        <v>2009</v>
      </c>
      <c r="AY27" s="63">
        <v>2010</v>
      </c>
      <c r="AZ27" s="63">
        <v>2011</v>
      </c>
    </row>
    <row r="28" spans="2:52" s="46" customFormat="1">
      <c r="B28" s="64"/>
      <c r="C28" s="65" t="s">
        <v>64</v>
      </c>
      <c r="D28" s="65"/>
      <c r="E28" s="65"/>
      <c r="F28" s="65"/>
      <c r="G28" s="66"/>
      <c r="H28" s="67"/>
      <c r="I28" s="67"/>
      <c r="J28" s="67"/>
      <c r="K28" s="68">
        <f>SUM(+K39,K50,K53,K64,K75,K86,K97,K108,K119,K130,K141,K152,K163,K174)</f>
        <v>22800000</v>
      </c>
      <c r="L28" s="68">
        <f>SUM(+L39,L50,L53,L64,L75,L86,L97,L108,L119,L130,L141,L152,L163,L174)</f>
        <v>5700000</v>
      </c>
      <c r="M28" s="68">
        <f>SUM(+M39,M50,M53,M64,M75,M86,M97,M108,M119,M130,M141,M152,M163,M174)</f>
        <v>28500000</v>
      </c>
      <c r="N28" s="64"/>
      <c r="O28" s="64"/>
      <c r="P28" s="69"/>
      <c r="Q28" s="68">
        <f>SUM(+N39,N50,N53,N64,N75,N86,N97,N108,N119,N130,N141,N152,N163,N174)</f>
        <v>0</v>
      </c>
      <c r="R28" s="68">
        <f t="shared" ref="R28:AD28" si="0">SUM(+R39,R50,R53,R64,R75,R86,R97,R108,R119,R130,R141,R152,R163,R174)</f>
        <v>0</v>
      </c>
      <c r="S28" s="68">
        <f t="shared" si="0"/>
        <v>1095083.3333333333</v>
      </c>
      <c r="T28" s="68">
        <f t="shared" si="0"/>
        <v>6309249.2353643328</v>
      </c>
      <c r="U28" s="68">
        <f t="shared" si="0"/>
        <v>4823516.724695297</v>
      </c>
      <c r="V28" s="68">
        <f t="shared" si="0"/>
        <v>3802818.489865669</v>
      </c>
      <c r="W28" s="68">
        <f t="shared" si="0"/>
        <v>3101598.8025377151</v>
      </c>
      <c r="X28" s="68">
        <f t="shared" si="0"/>
        <v>2619860.8773434102</v>
      </c>
      <c r="Y28" s="68">
        <f t="shared" si="0"/>
        <v>2288906.9227349227</v>
      </c>
      <c r="Z28" s="68">
        <f t="shared" si="0"/>
        <v>2061541.5559188921</v>
      </c>
      <c r="AA28" s="68">
        <f t="shared" si="0"/>
        <v>2397415.7452064268</v>
      </c>
      <c r="AB28" s="68">
        <f t="shared" si="0"/>
        <v>8</v>
      </c>
      <c r="AC28" s="68">
        <f t="shared" si="0"/>
        <v>0</v>
      </c>
      <c r="AD28" s="70">
        <f t="shared" si="0"/>
        <v>0</v>
      </c>
      <c r="AE28" s="71"/>
      <c r="AF28" s="72">
        <f>SUM(+AF39,AF50,AF53,AF64,AF75,AF86,AF97,AF108,AF119,AF130,AF141,AF152,AF163,AF174)</f>
        <v>28499999.686999999</v>
      </c>
      <c r="AG28" s="68">
        <f>SUM(+AG39,AG50,AG53,AG64,AG75,AG86,AG97,AG108,AG119,AG130,AG141,AG152,AG163,AG174)</f>
        <v>0.31300000101327896</v>
      </c>
      <c r="AH28" s="73">
        <f>SUM(+AH39,AH50,AH53,AH64,AH75,AH86,AH97,AH108,AH119,AH130,AH141,AH152,AH163,AH174)</f>
        <v>0</v>
      </c>
      <c r="AI28" s="64"/>
      <c r="AJ28" s="64"/>
      <c r="AK28" s="64"/>
      <c r="AL28" s="64"/>
      <c r="AM28" s="64"/>
      <c r="AN28" s="74"/>
      <c r="AO28" s="2"/>
      <c r="AP28" s="75">
        <f>SUM(AQ28:AZ28)</f>
        <v>0</v>
      </c>
      <c r="AQ28" s="75">
        <f>+AQ39</f>
        <v>0</v>
      </c>
      <c r="AR28" s="75">
        <f>+AO39</f>
        <v>0</v>
      </c>
      <c r="AS28" s="75">
        <f t="shared" ref="AS28:AZ28" si="1">+AS39</f>
        <v>0</v>
      </c>
      <c r="AT28" s="75">
        <f t="shared" si="1"/>
        <v>0</v>
      </c>
      <c r="AU28" s="75">
        <f t="shared" si="1"/>
        <v>0</v>
      </c>
      <c r="AV28" s="75">
        <f t="shared" si="1"/>
        <v>0</v>
      </c>
      <c r="AW28" s="75">
        <f t="shared" si="1"/>
        <v>0</v>
      </c>
      <c r="AX28" s="75">
        <f t="shared" si="1"/>
        <v>0</v>
      </c>
      <c r="AY28" s="75">
        <f t="shared" si="1"/>
        <v>0</v>
      </c>
      <c r="AZ28" s="75">
        <f t="shared" si="1"/>
        <v>0</v>
      </c>
    </row>
    <row r="29" spans="2:52" s="47" customFormat="1" hidden="1" outlineLevel="2">
      <c r="B29" s="76">
        <v>1</v>
      </c>
      <c r="C29" s="77"/>
      <c r="D29" s="77"/>
      <c r="E29" s="78"/>
      <c r="F29" s="77"/>
      <c r="G29" s="191">
        <v>2011</v>
      </c>
      <c r="H29" s="79"/>
      <c r="I29" s="80"/>
      <c r="J29" s="81"/>
      <c r="K29" s="82"/>
      <c r="L29" s="82"/>
      <c r="M29" s="83">
        <f>K29+L29</f>
        <v>0</v>
      </c>
      <c r="N29" s="84" t="s">
        <v>65</v>
      </c>
      <c r="O29" s="85">
        <v>10</v>
      </c>
      <c r="P29" s="86">
        <f>IF($N29="정액법",VLOOKUP($O29,[1]Data!$J$3:$L$62,2),IF($N29="정률법",VLOOKUP($O29,[1]Data!$J$3:$L$62,3),"입력검증"))</f>
        <v>0.1</v>
      </c>
      <c r="Q29" s="87">
        <f>AP29</f>
        <v>0</v>
      </c>
      <c r="R29" s="88">
        <f>IF($N29="정률법",IF((R$27-$I29)&lt;0,0,IF((R$27-$I29)=0,$M29*$P29/12*(12-$J29+1),IF((R$27-$I29)&lt;$O29,($M29-SUM($P29:Q29))*$P29,IF((R$27-$I29)=$O29,$M29-SUM($N29:Q29),0)))),IF($N29="정액법",IF((R$27-$I29)&lt;0,0,IF((R$27-$I29)=0,$M29*$P29/12*(12-$J29+1),IF((R$27-$I29)&lt;$O29,$M29*$P29,IF((R$27-$I29)=$O29,$M29-SUM($Q29:Q29),0))))))</f>
        <v>0</v>
      </c>
      <c r="S29" s="88">
        <f>IF($N29="정률법",IF((S$27-$I29)&lt;0,0,IF((S$27-$I29)=0,$M29*$P29/12*(12-$J29+1),IF((S$27-$I29)&lt;$O29,($M29-SUM($P29:R29))*$P29,IF((S$27-$I29)=$O29,$M29-SUM($N29:R29),0)))),IF($N29="정액법",IF((S$27-$I29)&lt;0,0,IF((S$27-$I29)=0,$M29*$P29/12*(12-$J29+1),IF((S$27-$I29)&lt;$O29,$M29*$P29,IF((S$27-$I29)=$O29,$M29-SUM($Q29:R29),0))))))</f>
        <v>0</v>
      </c>
      <c r="T29" s="88">
        <f>IF($N29="정률법",IF((T$27-$I29)&lt;0,0,IF((T$27-$I29)=0,$M29*$P29/12*(12-$J29+1),IF((T$27-$I29)&lt;$O29,($M29-SUM($P29:S29))*$P29,IF((T$27-$I29)=$O29,$M29-SUM($N29:S29),0)))),IF($N29="정액법",IF((T$27-$I29)&lt;0,0,IF((T$27-$I29)=0,$M29*$P29/12*(12-$J29+1),IF((T$27-$I29)&lt;$O29,$M29*$P29,IF((T$27-$I29)=$O29,$M29-SUM($Q29:S29),0))))))</f>
        <v>0</v>
      </c>
      <c r="U29" s="88">
        <f>IF($N29="정률법",IF((U$27-$I29)&lt;0,0,IF((U$27-$I29)=0,$M29*$P29/12*(12-$J29+1),IF((U$27-$I29)&lt;$O29,($M29-SUM($P29:T29))*$P29,IF((U$27-$I29)=$O29,$M29-SUM($N29:T29),0)))),IF($N29="정액법",IF((U$27-$I29)&lt;0,0,IF((U$27-$I29)=0,$M29*$P29/12*(12-$J29+1),IF((U$27-$I29)&lt;$O29,$M29*$P29,IF((U$27-$I29)=$O29,$M29-SUM($Q29:T29),0))))))</f>
        <v>0</v>
      </c>
      <c r="V29" s="88">
        <f>IF($N29="정률법",IF((V$27-$I29)&lt;0,0,IF((V$27-$I29)=0,$M29*$P29/12*(12-$J29+1),IF((V$27-$I29)&lt;$O29,($M29-SUM($P29:U29))*$P29,IF((V$27-$I29)=$O29,$M29-SUM($N29:U29),0)))),IF($N29="정액법",IF((V$27-$I29)&lt;0,0,IF((V$27-$I29)=0,$M29*$P29/12*(12-$J29+1),IF((V$27-$I29)&lt;$O29,$M29*$P29,IF((V$27-$I29)=$O29,$M29-SUM($Q29:U29),0))))))</f>
        <v>0</v>
      </c>
      <c r="W29" s="88">
        <f>IF($N29="정률법",IF((W$27-$I29)&lt;0,0,IF((W$27-$I29)=0,$M29*$P29/12*(12-$J29+1),IF((W$27-$I29)&lt;$O29,($M29-SUM($P29:V29))*$P29,IF((W$27-$I29)=$O29,$M29-SUM($N29:V29),0)))),IF($N29="정액법",IF((W$27-$I29)&lt;0,0,IF((W$27-$I29)=0,$M29*$P29/12*(12-$J29+1),IF((W$27-$I29)&lt;$O29,$M29*$P29,IF((W$27-$I29)=$O29,$M29-SUM($Q29:V29),0))))))</f>
        <v>0</v>
      </c>
      <c r="X29" s="88">
        <f>IF($N29="정률법",IF((X$27-$I29)&lt;0,0,IF((X$27-$I29)=0,$M29*$P29/12*(12-$J29+1),IF((X$27-$I29)&lt;$O29,($M29-SUM($P29:W29))*$P29,IF((X$27-$I29)=$O29,$M29-SUM($N29:W29),0)))),IF($N29="정액법",IF((X$27-$I29)&lt;0,0,IF((X$27-$I29)=0,$M29*$P29/12*(12-$J29+1),IF((X$27-$I29)&lt;$O29,$M29*$P29,IF((X$27-$I29)=$O29,$M29-SUM($Q29:W29),0))))))</f>
        <v>0</v>
      </c>
      <c r="Y29" s="88">
        <f>IF($N29="정률법",IF((Y$27-$I29)&lt;0,0,IF((Y$27-$I29)=0,$M29*$P29/12*(12-$J29+1),IF((Y$27-$I29)&lt;$O29,($M29-SUM($P29:X29))*$P29,IF((Y$27-$I29)=$O29,$M29-SUM($N29:X29),0)))),IF($N29="정액법",IF((Y$27-$I29)&lt;0,0,IF((Y$27-$I29)=0,$M29*$P29/12*(12-$J29+1),IF((Y$27-$I29)&lt;$O29,$M29*$P29,IF((Y$27-$I29)=$O29,$M29-SUM($Q29:X29),0))))))</f>
        <v>0</v>
      </c>
      <c r="Z29" s="88">
        <f>IF($N29="정률법",IF((Z$27-$I29)&lt;0,0,IF((Z$27-$I29)=0,$M29*$P29/12*(12-$J29+1),IF((Z$27-$I29)&lt;$O29,($M29-SUM($P29:Y29))*$P29,IF((Z$27-$I29)=$O29,$M29-SUM($N29:Y29),0)))),IF($N29="정액법",IF((Z$27-$I29)&lt;0,0,IF((Z$27-$I29)=0,$M29*$P29/12*(12-$J29+1),IF((Z$27-$I29)&lt;$O29,$M29*$P29,IF((Z$27-$I29)=$O29,$M29-SUM($Q29:Y29),0))))))</f>
        <v>0</v>
      </c>
      <c r="AA29" s="88">
        <f>IF($N29="정률법",IF((AA$27-$I29)&lt;0,0,IF((AA$27-$I29)=0,$M29*$P29/12*(12-$J29+1),IF((AA$27-$I29)&lt;$O29,($M29-SUM($P29:Z29))*$P29,IF((AA$27-$I29)=$O29,$M29-SUM($N29:Z29),0)))),IF($N29="정액법",IF((AA$27-$I29)&lt;0,0,IF((AA$27-$I29)=0,$M29*$P29/12*(12-$J29+1),IF((AA$27-$I29)&lt;$O29,$M29*$P29,IF((AA$27-$I29)=$O29,$M29-SUM($Q29:Z29),0))))))</f>
        <v>0</v>
      </c>
      <c r="AB29" s="88">
        <f>IF($N29="정률법",IF((AB$27-$I29)&lt;0,0,IF((AB$27-$I29)=0,$M29*$P29/12*(12-$J29+1),IF((AB$27-$I29)&lt;$O29,($M29-SUM($P29:AA29))*$P29,IF((AB$27-$I29)=$O29,$M29-SUM($N29:AA29),0)))),IF($N29="정액법",IF((AB$27-$I29)&lt;0,0,IF((AB$27-$I29)=0,$M29*$P29/12*(12-$J29+1),IF((AB$27-$I29)&lt;$O29,$M29*$P29,IF((AB$27-$I29)=$O29,$M29-SUM($Q29:AA29),0))))))</f>
        <v>0</v>
      </c>
      <c r="AC29" s="88">
        <f>IF($N29="정률법",IF((AC$27-$I29)&lt;0,0,IF((AC$27-$I29)=0,$M29*$P29/12*(12-$J29+1),IF((AC$27-$I29)&lt;$O29,($M29-SUM($P29:AB29))*$P29,IF((AC$27-$I29)=$O29,$M29-SUM($N29:AB29),0)))),IF($N29="정액법",IF((AC$27-$I29)&lt;0,0,IF((AC$27-$I29)=0,$M29*$P29/12*(12-$J29+1),IF((AC$27-$I29)&lt;$O29,$M29*$P29,IF((AC$27-$I29)=$O29,$M29-SUM($Q29:AB29),0))))))</f>
        <v>0</v>
      </c>
      <c r="AD29" s="88">
        <f>IF($N29="정률법",IF((AD$27-$I29)&lt;0,0,IF((AD$27-$I29)=0,$M29*$P29/12*(12-$J29+1),IF((AD$27-$I29)&lt;$O29,($M29-SUM($P29:AC29))*$P29,IF((AD$27-$I29)=$O29,$M29-SUM($N29:AC29),0)))),IF($N29="정액법",IF((AD$27-$I29)&lt;0,0,IF((AD$27-$I29)=0,$M29*$P29/12*(12-$J29+1),IF((AD$27-$I29)&lt;$O29,$M29*$P29,IF((AD$27-$I29)=$O29,$M29-SUM($Q29:AC29),0))))))</f>
        <v>0</v>
      </c>
      <c r="AE29" s="89"/>
      <c r="AF29" s="90">
        <f>SUM(Q29:AE29)</f>
        <v>0</v>
      </c>
      <c r="AG29" s="88">
        <f>M29-AF29</f>
        <v>0</v>
      </c>
      <c r="AH29" s="91">
        <f t="shared" ref="AH29:AH38" si="2">IFERROR(INT(AG29*K29/M29),0)</f>
        <v>0</v>
      </c>
      <c r="AI29" s="77"/>
      <c r="AJ29" s="77"/>
      <c r="AK29" s="77"/>
      <c r="AL29" s="77"/>
      <c r="AM29" s="77"/>
      <c r="AN29" s="92"/>
      <c r="AO29" s="2"/>
      <c r="AP29" s="93">
        <f>SUM(AQ29:AZ29)</f>
        <v>0</v>
      </c>
      <c r="AQ29" s="93">
        <f>IF($N29="정률법",IF((AQ$27-$I29)&lt;0,0,IF((AQ$27-$I29)=0,$M29*$P29/12*(12-$J29+1),IF((AQ$27-$I29)&lt;$O29,($M29-SUM(AP29:$AQ29))*$P29,IF((AQ$27-$I29)=$O29,$M29-SUM(AP29:$AQ29),0)))),IF($N29="정액법",IF((AQ$27-$I29)&lt;0,0,IF((AQ$27-$I29)=0,$M29*$P29/12*(12-$J29+1),IF((AQ$27-$I29)&lt;$O29,$M29*$P29,IF((AQ$27-$I29)=$O29,$M29-SUM(AP29:$AQ29),0))))))</f>
        <v>0</v>
      </c>
      <c r="AR29" s="93">
        <f>IF($N29="정률법",IF((AO$27-$I29)&lt;0,0,IF((AO$27-$I29)=0,$M29*$P29/12*(12-$J29+1),IF((AO$27-$I29)&lt;$O29,($M29-SUM($AQ29:AQ29))*$P29,IF((AO$27-$I29)=$O29,$M29-SUM($AQ29:AQ29),0)))),IF($N29="정액법",IF((AO$27-$I29)&lt;0,0,IF((AO$27-$I29)=0,$M29*$P29/12*(12-$J29+1),IF((AO$27-$I29)&lt;$O29,$M29*$P29,IF((AO$27-$I29)=$O29,$M29-SUM($AQ29:AQ29),0))))))</f>
        <v>0</v>
      </c>
      <c r="AS29" s="93">
        <f>IF($N29="정률법",IF((AS$27-$I29)&lt;0,0,IF((AS$27-$I29)=0,$M29*$P29/12*(12-$J29+1),IF((AS$27-$I29)&lt;$O29,($M29-SUM(AO29:$AQ29))*$P29,IF((AS$27-$I29)=$O29,$M29-SUM(AO29:$AQ29),0)))),IF($N29="정액법",IF((AS$27-$I29)&lt;0,0,IF((AS$27-$I29)=0,$M29*$P29/12*(12-$J29+1),IF((AS$27-$I29)&lt;$O29,$M29*$P29,IF((AS$27-$I29)=$O29,$M29-SUM(AO29:$AQ29),0))))))</f>
        <v>0</v>
      </c>
      <c r="AT29" s="93">
        <f>IF($N29="정률법",IF((AT$27-$I29)&lt;0,0,IF((AT$27-$I29)=0,$M29*$P29/12*(12-$J29+1),IF((AT$27-$I29)&lt;$O29,($M29-SUM($AQ29:AS29))*$P29,IF((AT$27-$I29)=$O29,$M29-SUM($AQ29:AS29),0)))),IF($N29="정액법",IF((AT$27-$I29)&lt;0,0,IF((AT$27-$I29)=0,$M29*$P29/12*(12-$J29+1),IF((AT$27-$I29)&lt;$O29,$M29*$P29,IF((AT$27-$I29)=$O29,$M29-SUM($AQ29:AS29),0))))))</f>
        <v>0</v>
      </c>
      <c r="AU29" s="93">
        <f>IF($N29="정률법",IF((AU$27-$I29)&lt;0,0,IF((AU$27-$I29)=0,$M29*$P29/12*(12-$J29+1),IF((AU$27-$I29)&lt;$O29,($M29-SUM($AQ29:AT29))*$P29,IF((AU$27-$I29)=$O29,$M29-SUM($AQ29:AT29),0)))),IF($N29="정액법",IF((AU$27-$I29)&lt;0,0,IF((AU$27-$I29)=0,$M29*$P29/12*(12-$J29+1),IF((AU$27-$I29)&lt;$O29,$M29*$P29,IF((AU$27-$I29)=$O29,$M29-SUM($AQ29:AT29),0))))))</f>
        <v>0</v>
      </c>
      <c r="AV29" s="93">
        <f>IF($N29="정률법",IF((AV$27-$I29)&lt;0,0,IF((AV$27-$I29)=0,$M29*$P29/12*(12-$J29+1),IF((AV$27-$I29)&lt;$O29,($M29-SUM($AQ29:AU29))*$P29,IF((AV$27-$I29)=$O29,$M29-SUM($AQ29:AU29),0)))),IF($N29="정액법",IF((AV$27-$I29)&lt;0,0,IF((AV$27-$I29)=0,$M29*$P29/12*(12-$J29+1),IF((AV$27-$I29)&lt;$O29,$M29*$P29,IF((AV$27-$I29)=$O29,$M29-SUM($AQ29:AU29),0))))))</f>
        <v>0</v>
      </c>
      <c r="AW29" s="93">
        <f>IF($N29="정률법",IF((AW$27-$I29)&lt;0,0,IF((AW$27-$I29)=0,$M29*$P29/12*(12-$J29+1),IF((AW$27-$I29)&lt;$O29,($M29-SUM($AQ29:AV29))*$P29,IF((AW$27-$I29)=$O29,$M29-SUM($AQ29:AV29),0)))),IF($N29="정액법",IF((AW$27-$I29)&lt;0,0,IF((AW$27-$I29)=0,$M29*$P29/12*(12-$J29+1),IF((AW$27-$I29)&lt;$O29,$M29*$P29,IF((AW$27-$I29)=$O29,$M29-SUM($AQ29:AV29),0))))))</f>
        <v>0</v>
      </c>
      <c r="AX29" s="93">
        <f>IF($N29="정률법",IF((AX$27-$I29)&lt;0,0,IF((AX$27-$I29)=0,$M29*$P29/12*(12-$J29+1),IF((AX$27-$I29)&lt;$O29,($M29-SUM($AQ29:AW29))*$P29,IF((AX$27-$I29)=$O29,$M29-SUM($AQ29:AW29),0)))),IF($N29="정액법",IF((AX$27-$I29)&lt;0,0,IF((AX$27-$I29)=0,$M29*$P29/12*(12-$J29+1),IF((AX$27-$I29)&lt;$O29,$M29*$P29,IF((AX$27-$I29)=$O29,$M29-SUM($AQ29:AW29),0))))))</f>
        <v>0</v>
      </c>
      <c r="AY29" s="93">
        <f>IF($N29="정률법",IF((AY$27-$I29)&lt;0,0,IF((AY$27-$I29)=0,$M29*$P29/12*(12-$J29+1),IF((AY$27-$I29)&lt;$O29,($M29-SUM($AQ29:AX29))*$P29,IF((AY$27-$I29)=$O29,$M29-SUM($AQ29:AX29),0)))),IF($N29="정액법",IF((AY$27-$I29)&lt;0,0,IF((AY$27-$I29)=0,$M29*$P29/12*(12-$J29+1),IF((AY$27-$I29)&lt;$O29,$M29*$P29,IF((AY$27-$I29)=$O29,$M29-SUM($AQ29:AX29),0))))))</f>
        <v>0</v>
      </c>
      <c r="AZ29" s="93">
        <f>IF($N29="정률법",IF((AZ$27-$I29)&lt;0,0,IF((AZ$27-$I29)=0,$M29*$P29/12*(12-$J29+1),IF((AZ$27-$I29)&lt;$O29,($M29-SUM($AQ29:AY29))*$P29,IF((AZ$27-$I29)=$O29,$M29-SUM($AQ29:AY29),0)))),IF($N29="정액법",IF((AZ$27-$I29)&lt;0,0,IF((AZ$27-$I29)=0,$M29*$P29/12*(12-$J29+1),IF((AZ$27-$I29)&lt;$O29,$M29*$P29,IF((AZ$27-$I29)=$O29,$M29-SUM($AQ29:AY29),0))))))</f>
        <v>0</v>
      </c>
    </row>
    <row r="30" spans="2:52" s="47" customFormat="1" hidden="1" outlineLevel="2">
      <c r="B30" s="76">
        <v>2</v>
      </c>
      <c r="C30" s="77"/>
      <c r="D30" s="77"/>
      <c r="E30" s="78"/>
      <c r="F30" s="77"/>
      <c r="G30" s="191"/>
      <c r="H30" s="79"/>
      <c r="I30" s="80"/>
      <c r="J30" s="81"/>
      <c r="K30" s="82"/>
      <c r="L30" s="82"/>
      <c r="M30" s="83">
        <f>K30+L30</f>
        <v>0</v>
      </c>
      <c r="N30" s="84" t="s">
        <v>65</v>
      </c>
      <c r="O30" s="85">
        <v>10</v>
      </c>
      <c r="P30" s="86">
        <f>IF($N30="정액법",VLOOKUP($O30,[1]Data!$J$3:$L$62,2),IF($N30="정률법",VLOOKUP($O30,[1]Data!$J$3:$L$62,3),"입력검증"))</f>
        <v>0.1</v>
      </c>
      <c r="Q30" s="87">
        <f t="shared" ref="Q30:Q38" si="3">AP30</f>
        <v>0</v>
      </c>
      <c r="R30" s="88">
        <f>IF($N30="정률법",IF((R$27-$I30)&lt;0,0,IF((R$27-$I30)=0,$M30*$P30/12*(12-$J30+1),IF((R$27-$I30)&lt;$O30,($M30-SUM($P30:Q30))*$P30,IF((R$27-$I30)=$O30,$M30-SUM($N30:Q30),0)))),IF($N30="정액법",IF((R$27-$I30)&lt;0,0,IF((R$27-$I30)=0,$M30*$P30/12*(12-$J30+1),IF((R$27-$I30)&lt;$O30,$M30*$P30,IF((R$27-$I30)=$O30,$M30-SUM($Q30:Q30),0))))))</f>
        <v>0</v>
      </c>
      <c r="S30" s="88">
        <f>IF($N30="정률법",IF((S$27-$I30)&lt;0,0,IF((S$27-$I30)=0,$M30*$P30/12*(12-$J30+1),IF((S$27-$I30)&lt;$O30,($M30-SUM($P30:R30))*$P30,IF((S$27-$I30)=$O30,$M30-SUM($N30:R30),0)))),IF($N30="정액법",IF((S$27-$I30)&lt;0,0,IF((S$27-$I30)=0,$M30*$P30/12*(12-$J30+1),IF((S$27-$I30)&lt;$O30,$M30*$P30,IF((S$27-$I30)=$O30,$M30-SUM($Q30:R30),0))))))</f>
        <v>0</v>
      </c>
      <c r="T30" s="88">
        <f>IF($N30="정률법",IF((T$27-$I30)&lt;0,0,IF((T$27-$I30)=0,$M30*$P30/12*(12-$J30+1),IF((T$27-$I30)&lt;$O30,($M30-SUM($P30:S30))*$P30,IF((T$27-$I30)=$O30,$M30-SUM($N30:S30),0)))),IF($N30="정액법",IF((T$27-$I30)&lt;0,0,IF((T$27-$I30)=0,$M30*$P30/12*(12-$J30+1),IF((T$27-$I30)&lt;$O30,$M30*$P30,IF((T$27-$I30)=$O30,$M30-SUM($Q30:S30),0))))))</f>
        <v>0</v>
      </c>
      <c r="U30" s="88">
        <f>IF($N30="정률법",IF((U$27-$I30)&lt;0,0,IF((U$27-$I30)=0,$M30*$P30/12*(12-$J30+1),IF((U$27-$I30)&lt;$O30,($M30-SUM($P30:T30))*$P30,IF((U$27-$I30)=$O30,$M30-SUM($N30:T30),0)))),IF($N30="정액법",IF((U$27-$I30)&lt;0,0,IF((U$27-$I30)=0,$M30*$P30/12*(12-$J30+1),IF((U$27-$I30)&lt;$O30,$M30*$P30,IF((U$27-$I30)=$O30,$M30-SUM($Q30:T30),0))))))</f>
        <v>0</v>
      </c>
      <c r="V30" s="88">
        <f>IF($N30="정률법",IF((V$27-$I30)&lt;0,0,IF((V$27-$I30)=0,$M30*$P30/12*(12-$J30+1),IF((V$27-$I30)&lt;$O30,($M30-SUM($P30:U30))*$P30,IF((V$27-$I30)=$O30,$M30-SUM($N30:U30),0)))),IF($N30="정액법",IF((V$27-$I30)&lt;0,0,IF((V$27-$I30)=0,$M30*$P30/12*(12-$J30+1),IF((V$27-$I30)&lt;$O30,$M30*$P30,IF((V$27-$I30)=$O30,$M30-SUM($Q30:U30),0))))))</f>
        <v>0</v>
      </c>
      <c r="W30" s="88">
        <f>IF($N30="정률법",IF((W$27-$I30)&lt;0,0,IF((W$27-$I30)=0,$M30*$P30/12*(12-$J30+1),IF((W$27-$I30)&lt;$O30,($M30-SUM($P30:V30))*$P30,IF((W$27-$I30)=$O30,$M30-SUM($N30:V30),0)))),IF($N30="정액법",IF((W$27-$I30)&lt;0,0,IF((W$27-$I30)=0,$M30*$P30/12*(12-$J30+1),IF((W$27-$I30)&lt;$O30,$M30*$P30,IF((W$27-$I30)=$O30,$M30-SUM($Q30:V30),0))))))</f>
        <v>0</v>
      </c>
      <c r="X30" s="88">
        <f>IF($N30="정률법",IF((X$27-$I30)&lt;0,0,IF((X$27-$I30)=0,$M30*$P30/12*(12-$J30+1),IF((X$27-$I30)&lt;$O30,($M30-SUM($P30:W30))*$P30,IF((X$27-$I30)=$O30,$M30-SUM($N30:W30),0)))),IF($N30="정액법",IF((X$27-$I30)&lt;0,0,IF((X$27-$I30)=0,$M30*$P30/12*(12-$J30+1),IF((X$27-$I30)&lt;$O30,$M30*$P30,IF((X$27-$I30)=$O30,$M30-SUM($Q30:W30),0))))))</f>
        <v>0</v>
      </c>
      <c r="Y30" s="88">
        <f>IF($N30="정률법",IF((Y$27-$I30)&lt;0,0,IF((Y$27-$I30)=0,$M30*$P30/12*(12-$J30+1),IF((Y$27-$I30)&lt;$O30,($M30-SUM($P30:X30))*$P30,IF((Y$27-$I30)=$O30,$M30-SUM($N30:X30),0)))),IF($N30="정액법",IF((Y$27-$I30)&lt;0,0,IF((Y$27-$I30)=0,$M30*$P30/12*(12-$J30+1),IF((Y$27-$I30)&lt;$O30,$M30*$P30,IF((Y$27-$I30)=$O30,$M30-SUM($Q30:X30),0))))))</f>
        <v>0</v>
      </c>
      <c r="Z30" s="88">
        <f>IF($N30="정률법",IF((Z$27-$I30)&lt;0,0,IF((Z$27-$I30)=0,$M30*$P30/12*(12-$J30+1),IF((Z$27-$I30)&lt;$O30,($M30-SUM($P30:Y30))*$P30,IF((Z$27-$I30)=$O30,$M30-SUM($N30:Y30),0)))),IF($N30="정액법",IF((Z$27-$I30)&lt;0,0,IF((Z$27-$I30)=0,$M30*$P30/12*(12-$J30+1),IF((Z$27-$I30)&lt;$O30,$M30*$P30,IF((Z$27-$I30)=$O30,$M30-SUM($Q30:Y30),0))))))</f>
        <v>0</v>
      </c>
      <c r="AA30" s="88">
        <f>IF($N30="정률법",IF((AA$27-$I30)&lt;0,0,IF((AA$27-$I30)=0,$M30*$P30/12*(12-$J30+1),IF((AA$27-$I30)&lt;$O30,($M30-SUM($P30:Z30))*$P30,IF((AA$27-$I30)=$O30,$M30-SUM($N30:Z30),0)))),IF($N30="정액법",IF((AA$27-$I30)&lt;0,0,IF((AA$27-$I30)=0,$M30*$P30/12*(12-$J30+1),IF((AA$27-$I30)&lt;$O30,$M30*$P30,IF((AA$27-$I30)=$O30,$M30-SUM($Q30:Z30),0))))))</f>
        <v>0</v>
      </c>
      <c r="AB30" s="88">
        <f>IF($N30="정률법",IF((AB$27-$I30)&lt;0,0,IF((AB$27-$I30)=0,$M30*$P30/12*(12-$J30+1),IF((AB$27-$I30)&lt;$O30,($M30-SUM($P30:AA30))*$P30,IF((AB$27-$I30)=$O30,$M30-SUM($N30:AA30),0)))),IF($N30="정액법",IF((AB$27-$I30)&lt;0,0,IF((AB$27-$I30)=0,$M30*$P30/12*(12-$J30+1),IF((AB$27-$I30)&lt;$O30,$M30*$P30,IF((AB$27-$I30)=$O30,$M30-SUM($Q30:AA30),0))))))</f>
        <v>0</v>
      </c>
      <c r="AC30" s="88">
        <f>IF($N30="정률법",IF((AC$27-$I30)&lt;0,0,IF((AC$27-$I30)=0,$M30*$P30/12*(12-$J30+1),IF((AC$27-$I30)&lt;$O30,($M30-SUM($P30:AB30))*$P30,IF((AC$27-$I30)=$O30,$M30-SUM($N30:AB30),0)))),IF($N30="정액법",IF((AC$27-$I30)&lt;0,0,IF((AC$27-$I30)=0,$M30*$P30/12*(12-$J30+1),IF((AC$27-$I30)&lt;$O30,$M30*$P30,IF((AC$27-$I30)=$O30,$M30-SUM($Q30:AB30),0))))))</f>
        <v>0</v>
      </c>
      <c r="AD30" s="88">
        <f>IF($N30="정률법",IF((AD$27-$I30)&lt;0,0,IF((AD$27-$I30)=0,$M30*$P30/12*(12-$J30+1),IF((AD$27-$I30)&lt;$O30,($M30-SUM($P30:AC30))*$P30,IF((AD$27-$I30)=$O30,$M30-SUM($N30:AC30),0)))),IF($N30="정액법",IF((AD$27-$I30)&lt;0,0,IF((AD$27-$I30)=0,$M30*$P30/12*(12-$J30+1),IF((AD$27-$I30)&lt;$O30,$M30*$P30,IF((AD$27-$I30)=$O30,$M30-SUM($Q30:AC30),0))))))</f>
        <v>0</v>
      </c>
      <c r="AE30" s="89"/>
      <c r="AF30" s="90">
        <f t="shared" ref="AF30:AF38" si="4">SUM(Q30:AE30)</f>
        <v>0</v>
      </c>
      <c r="AG30" s="88">
        <f t="shared" ref="AG30:AG38" si="5">M30-AF30</f>
        <v>0</v>
      </c>
      <c r="AH30" s="91">
        <f t="shared" si="2"/>
        <v>0</v>
      </c>
      <c r="AI30" s="77"/>
      <c r="AJ30" s="77"/>
      <c r="AK30" s="77"/>
      <c r="AL30" s="77"/>
      <c r="AM30" s="77"/>
      <c r="AN30" s="92"/>
      <c r="AO30" s="2"/>
      <c r="AP30" s="93">
        <f>SUM(AQ30:AZ30)</f>
        <v>0</v>
      </c>
      <c r="AQ30" s="93">
        <f>IF($N30="정률법",IF((AQ$27-$I30)&lt;0,0,IF((AQ$27-$I30)=0,$M30*$P30/12*(12-$J30+1),IF((AQ$27-$I30)&lt;$O30,($M30-SUM(AP30:$AQ30))*$P30,IF((AQ$27-$I30)=$O30,$M30-SUM(AP30:$AQ30),0)))),IF($N30="정액법",IF((AQ$27-$I30)&lt;0,0,IF((AQ$27-$I30)=0,$M30*$P30/12*(12-$J30+1),IF((AQ$27-$I30)&lt;$O30,$M30*$P30,IF((AQ$27-$I30)=$O30,$M30-SUM(AP30:$AQ30),0))))))</f>
        <v>0</v>
      </c>
      <c r="AR30" s="93">
        <f>IF($N30="정률법",IF((AO$27-$I30)&lt;0,0,IF((AO$27-$I30)=0,$M30*$P30/12*(12-$J30+1),IF((AO$27-$I30)&lt;$O30,($M30-SUM($AQ30:AQ30))*$P30,IF((AO$27-$I30)=$O30,$M30-SUM($AQ30:AQ30),0)))),IF($N30="정액법",IF((AO$27-$I30)&lt;0,0,IF((AO$27-$I30)=0,$M30*$P30/12*(12-$J30+1),IF((AO$27-$I30)&lt;$O30,$M30*$P30,IF((AO$27-$I30)=$O30,$M30-SUM($AQ30:AQ30),0))))))</f>
        <v>0</v>
      </c>
      <c r="AS30" s="93">
        <f>IF($N30="정률법",IF((AS$27-$I30)&lt;0,0,IF((AS$27-$I30)=0,$M30*$P30/12*(12-$J30+1),IF((AS$27-$I30)&lt;$O30,($M30-SUM(AO30:$AQ30))*$P30,IF((AS$27-$I30)=$O30,$M30-SUM(AO30:$AQ30),0)))),IF($N30="정액법",IF((AS$27-$I30)&lt;0,0,IF((AS$27-$I30)=0,$M30*$P30/12*(12-$J30+1),IF((AS$27-$I30)&lt;$O30,$M30*$P30,IF((AS$27-$I30)=$O30,$M30-SUM(AO30:$AQ30),0))))))</f>
        <v>0</v>
      </c>
      <c r="AT30" s="93">
        <f>IF($N30="정률법",IF((AT$27-$I30)&lt;0,0,IF((AT$27-$I30)=0,$M30*$P30/12*(12-$J30+1),IF((AT$27-$I30)&lt;$O30,($M30-SUM($AQ30:AS30))*$P30,IF((AT$27-$I30)=$O30,$M30-SUM($AQ30:AS30),0)))),IF($N30="정액법",IF((AT$27-$I30)&lt;0,0,IF((AT$27-$I30)=0,$M30*$P30/12*(12-$J30+1),IF((AT$27-$I30)&lt;$O30,$M30*$P30,IF((AT$27-$I30)=$O30,$M30-SUM($AQ30:AS30),0))))))</f>
        <v>0</v>
      </c>
      <c r="AU30" s="93">
        <f>IF($N30="정률법",IF((AU$27-$I30)&lt;0,0,IF((AU$27-$I30)=0,$M30*$P30/12*(12-$J30+1),IF((AU$27-$I30)&lt;$O30,($M30-SUM($AQ30:AT30))*$P30,IF((AU$27-$I30)=$O30,$M30-SUM($AQ30:AT30),0)))),IF($N30="정액법",IF((AU$27-$I30)&lt;0,0,IF((AU$27-$I30)=0,$M30*$P30/12*(12-$J30+1),IF((AU$27-$I30)&lt;$O30,$M30*$P30,IF((AU$27-$I30)=$O30,$M30-SUM($AQ30:AT30),0))))))</f>
        <v>0</v>
      </c>
      <c r="AV30" s="93">
        <f>IF($N30="정률법",IF((AV$27-$I30)&lt;0,0,IF((AV$27-$I30)=0,$M30*$P30/12*(12-$J30+1),IF((AV$27-$I30)&lt;$O30,($M30-SUM($AQ30:AU30))*$P30,IF((AV$27-$I30)=$O30,$M30-SUM($AQ30:AU30),0)))),IF($N30="정액법",IF((AV$27-$I30)&lt;0,0,IF((AV$27-$I30)=0,$M30*$P30/12*(12-$J30+1),IF((AV$27-$I30)&lt;$O30,$M30*$P30,IF((AV$27-$I30)=$O30,$M30-SUM($AQ30:AU30),0))))))</f>
        <v>0</v>
      </c>
      <c r="AW30" s="93">
        <f>IF($N30="정률법",IF((AW$27-$I30)&lt;0,0,IF((AW$27-$I30)=0,$M30*$P30/12*(12-$J30+1),IF((AW$27-$I30)&lt;$O30,($M30-SUM($AQ30:AV30))*$P30,IF((AW$27-$I30)=$O30,$M30-SUM($AQ30:AV30),0)))),IF($N30="정액법",IF((AW$27-$I30)&lt;0,0,IF((AW$27-$I30)=0,$M30*$P30/12*(12-$J30+1),IF((AW$27-$I30)&lt;$O30,$M30*$P30,IF((AW$27-$I30)=$O30,$M30-SUM($AQ30:AV30),0))))))</f>
        <v>0</v>
      </c>
      <c r="AX30" s="93">
        <f>IF($N30="정률법",IF((AX$27-$I30)&lt;0,0,IF((AX$27-$I30)=0,$M30*$P30/12*(12-$J30+1),IF((AX$27-$I30)&lt;$O30,($M30-SUM($AQ30:AW30))*$P30,IF((AX$27-$I30)=$O30,$M30-SUM($AQ30:AW30),0)))),IF($N30="정액법",IF((AX$27-$I30)&lt;0,0,IF((AX$27-$I30)=0,$M30*$P30/12*(12-$J30+1),IF((AX$27-$I30)&lt;$O30,$M30*$P30,IF((AX$27-$I30)=$O30,$M30-SUM($AQ30:AW30),0))))))</f>
        <v>0</v>
      </c>
      <c r="AY30" s="93">
        <f>IF($N30="정률법",IF((AY$27-$I30)&lt;0,0,IF((AY$27-$I30)=0,$M30*$P30/12*(12-$J30+1),IF((AY$27-$I30)&lt;$O30,($M30-SUM($AQ30:AX30))*$P30,IF((AY$27-$I30)=$O30,$M30-SUM($AQ30:AX30),0)))),IF($N30="정액법",IF((AY$27-$I30)&lt;0,0,IF((AY$27-$I30)=0,$M30*$P30/12*(12-$J30+1),IF((AY$27-$I30)&lt;$O30,$M30*$P30,IF((AY$27-$I30)=$O30,$M30-SUM($AQ30:AX30),0))))))</f>
        <v>0</v>
      </c>
      <c r="AZ30" s="93">
        <f>IF($N30="정률법",IF((AZ$27-$I30)&lt;0,0,IF((AZ$27-$I30)=0,$M30*$P30/12*(12-$J30+1),IF((AZ$27-$I30)&lt;$O30,($M30-SUM($AQ30:AY30))*$P30,IF((AZ$27-$I30)=$O30,$M30-SUM($AQ30:AY30),0)))),IF($N30="정액법",IF((AZ$27-$I30)&lt;0,0,IF((AZ$27-$I30)=0,$M30*$P30/12*(12-$J30+1),IF((AZ$27-$I30)&lt;$O30,$M30*$P30,IF((AZ$27-$I30)=$O30,$M30-SUM($AQ30:AY30),0))))))</f>
        <v>0</v>
      </c>
    </row>
    <row r="31" spans="2:52" s="47" customFormat="1" hidden="1" outlineLevel="2">
      <c r="B31" s="76">
        <v>3</v>
      </c>
      <c r="C31" s="77"/>
      <c r="D31" s="77"/>
      <c r="E31" s="78"/>
      <c r="F31" s="77"/>
      <c r="G31" s="191"/>
      <c r="H31" s="79"/>
      <c r="I31" s="80"/>
      <c r="J31" s="81"/>
      <c r="K31" s="82"/>
      <c r="L31" s="82"/>
      <c r="M31" s="83">
        <f t="shared" ref="M31:M38" si="6">K31+L31</f>
        <v>0</v>
      </c>
      <c r="N31" s="84" t="s">
        <v>65</v>
      </c>
      <c r="O31" s="85">
        <v>15</v>
      </c>
      <c r="P31" s="86">
        <f>IF($N31="정액법",VLOOKUP($O31,[1]Data!$J$3:$L$62,2),IF($N31="정률법",VLOOKUP($O31,[1]Data!$J$3:$L$62,3),"입력검증"))</f>
        <v>6.6000000000000003E-2</v>
      </c>
      <c r="Q31" s="87">
        <f t="shared" si="3"/>
        <v>0</v>
      </c>
      <c r="R31" s="88">
        <f>IF($N31="정률법",IF((R$27-$I31)&lt;0,0,IF((R$27-$I31)=0,$M31*$P31/12*(12-$J31+1),IF((R$27-$I31)&lt;$O31,($M31-SUM($P31:Q31))*$P31,IF((R$27-$I31)=$O31,$M31-SUM($N31:Q31),0)))),IF($N31="정액법",IF((R$27-$I31)&lt;0,0,IF((R$27-$I31)=0,$M31*$P31/12*(12-$J31+1),IF((R$27-$I31)&lt;$O31,$M31*$P31,IF((R$27-$I31)=$O31,$M31-SUM($Q31:Q31),0))))))</f>
        <v>0</v>
      </c>
      <c r="S31" s="88">
        <f>IF($N31="정률법",IF((S$27-$I31)&lt;0,0,IF((S$27-$I31)=0,$M31*$P31/12*(12-$J31+1),IF((S$27-$I31)&lt;$O31,($M31-SUM($P31:R31))*$P31,IF((S$27-$I31)=$O31,$M31-SUM($N31:R31),0)))),IF($N31="정액법",IF((S$27-$I31)&lt;0,0,IF((S$27-$I31)=0,$M31*$P31/12*(12-$J31+1),IF((S$27-$I31)&lt;$O31,$M31*$P31,IF((S$27-$I31)=$O31,$M31-SUM($Q31:R31),0))))))</f>
        <v>0</v>
      </c>
      <c r="T31" s="88">
        <f>IF($N31="정률법",IF((T$27-$I31)&lt;0,0,IF((T$27-$I31)=0,$M31*$P31/12*(12-$J31+1),IF((T$27-$I31)&lt;$O31,($M31-SUM($P31:S31))*$P31,IF((T$27-$I31)=$O31,$M31-SUM($N31:S31),0)))),IF($N31="정액법",IF((T$27-$I31)&lt;0,0,IF((T$27-$I31)=0,$M31*$P31/12*(12-$J31+1),IF((T$27-$I31)&lt;$O31,$M31*$P31,IF((T$27-$I31)=$O31,$M31-SUM($Q31:S31),0))))))</f>
        <v>0</v>
      </c>
      <c r="U31" s="88">
        <f>IF($N31="정률법",IF((U$27-$I31)&lt;0,0,IF((U$27-$I31)=0,$M31*$P31/12*(12-$J31+1),IF((U$27-$I31)&lt;$O31,($M31-SUM($P31:T31))*$P31,IF((U$27-$I31)=$O31,$M31-SUM($N31:T31),0)))),IF($N31="정액법",IF((U$27-$I31)&lt;0,0,IF((U$27-$I31)=0,$M31*$P31/12*(12-$J31+1),IF((U$27-$I31)&lt;$O31,$M31*$P31,IF((U$27-$I31)=$O31,$M31-SUM($Q31:T31),0))))))</f>
        <v>0</v>
      </c>
      <c r="V31" s="88">
        <f>IF($N31="정률법",IF((V$27-$I31)&lt;0,0,IF((V$27-$I31)=0,$M31*$P31/12*(12-$J31+1),IF((V$27-$I31)&lt;$O31,($M31-SUM($P31:U31))*$P31,IF((V$27-$I31)=$O31,$M31-SUM($N31:U31),0)))),IF($N31="정액법",IF((V$27-$I31)&lt;0,0,IF((V$27-$I31)=0,$M31*$P31/12*(12-$J31+1),IF((V$27-$I31)&lt;$O31,$M31*$P31,IF((V$27-$I31)=$O31,$M31-SUM($Q31:U31),0))))))</f>
        <v>0</v>
      </c>
      <c r="W31" s="88">
        <f>IF($N31="정률법",IF((W$27-$I31)&lt;0,0,IF((W$27-$I31)=0,$M31*$P31/12*(12-$J31+1),IF((W$27-$I31)&lt;$O31,($M31-SUM($P31:V31))*$P31,IF((W$27-$I31)=$O31,$M31-SUM($N31:V31),0)))),IF($N31="정액법",IF((W$27-$I31)&lt;0,0,IF((W$27-$I31)=0,$M31*$P31/12*(12-$J31+1),IF((W$27-$I31)&lt;$O31,$M31*$P31,IF((W$27-$I31)=$O31,$M31-SUM($Q31:V31),0))))))</f>
        <v>0</v>
      </c>
      <c r="X31" s="88">
        <f>IF($N31="정률법",IF((X$27-$I31)&lt;0,0,IF((X$27-$I31)=0,$M31*$P31/12*(12-$J31+1),IF((X$27-$I31)&lt;$O31,($M31-SUM($P31:W31))*$P31,IF((X$27-$I31)=$O31,$M31-SUM($N31:W31),0)))),IF($N31="정액법",IF((X$27-$I31)&lt;0,0,IF((X$27-$I31)=0,$M31*$P31/12*(12-$J31+1),IF((X$27-$I31)&lt;$O31,$M31*$P31,IF((X$27-$I31)=$O31,$M31-SUM($Q31:W31),0))))))</f>
        <v>0</v>
      </c>
      <c r="Y31" s="88">
        <f>IF($N31="정률법",IF((Y$27-$I31)&lt;0,0,IF((Y$27-$I31)=0,$M31*$P31/12*(12-$J31+1),IF((Y$27-$I31)&lt;$O31,($M31-SUM($P31:X31))*$P31,IF((Y$27-$I31)=$O31,$M31-SUM($N31:X31),0)))),IF($N31="정액법",IF((Y$27-$I31)&lt;0,0,IF((Y$27-$I31)=0,$M31*$P31/12*(12-$J31+1),IF((Y$27-$I31)&lt;$O31,$M31*$P31,IF((Y$27-$I31)=$O31,$M31-SUM($Q31:X31),0))))))</f>
        <v>0</v>
      </c>
      <c r="Z31" s="88">
        <f>IF($N31="정률법",IF((Z$27-$I31)&lt;0,0,IF((Z$27-$I31)=0,$M31*$P31/12*(12-$J31+1),IF((Z$27-$I31)&lt;$O31,($M31-SUM($P31:Y31))*$P31,IF((Z$27-$I31)=$O31,$M31-SUM($N31:Y31),0)))),IF($N31="정액법",IF((Z$27-$I31)&lt;0,0,IF((Z$27-$I31)=0,$M31*$P31/12*(12-$J31+1),IF((Z$27-$I31)&lt;$O31,$M31*$P31,IF((Z$27-$I31)=$O31,$M31-SUM($Q31:Y31),0))))))</f>
        <v>0</v>
      </c>
      <c r="AA31" s="88">
        <f>IF($N31="정률법",IF((AA$27-$I31)&lt;0,0,IF((AA$27-$I31)=0,$M31*$P31/12*(12-$J31+1),IF((AA$27-$I31)&lt;$O31,($M31-SUM($P31:Z31))*$P31,IF((AA$27-$I31)=$O31,$M31-SUM($N31:Z31),0)))),IF($N31="정액법",IF((AA$27-$I31)&lt;0,0,IF((AA$27-$I31)=0,$M31*$P31/12*(12-$J31+1),IF((AA$27-$I31)&lt;$O31,$M31*$P31,IF((AA$27-$I31)=$O31,$M31-SUM($Q31:Z31),0))))))</f>
        <v>0</v>
      </c>
      <c r="AB31" s="88">
        <f>IF($N31="정률법",IF((AB$27-$I31)&lt;0,0,IF((AB$27-$I31)=0,$M31*$P31/12*(12-$J31+1),IF((AB$27-$I31)&lt;$O31,($M31-SUM($P31:AA31))*$P31,IF((AB$27-$I31)=$O31,$M31-SUM($N31:AA31),0)))),IF($N31="정액법",IF((AB$27-$I31)&lt;0,0,IF((AB$27-$I31)=0,$M31*$P31/12*(12-$J31+1),IF((AB$27-$I31)&lt;$O31,$M31*$P31,IF((AB$27-$I31)=$O31,$M31-SUM($Q31:AA31),0))))))</f>
        <v>0</v>
      </c>
      <c r="AC31" s="88">
        <f>IF($N31="정률법",IF((AC$27-$I31)&lt;0,0,IF((AC$27-$I31)=0,$M31*$P31/12*(12-$J31+1),IF((AC$27-$I31)&lt;$O31,($M31-SUM($P31:AB31))*$P31,IF((AC$27-$I31)=$O31,$M31-SUM($N31:AB31),0)))),IF($N31="정액법",IF((AC$27-$I31)&lt;0,0,IF((AC$27-$I31)=0,$M31*$P31/12*(12-$J31+1),IF((AC$27-$I31)&lt;$O31,$M31*$P31,IF((AC$27-$I31)=$O31,$M31-SUM($Q31:AB31),0))))))</f>
        <v>0</v>
      </c>
      <c r="AD31" s="88">
        <f>IF($N31="정률법",IF((AD$27-$I31)&lt;0,0,IF((AD$27-$I31)=0,$M31*$P31/12*(12-$J31+1),IF((AD$27-$I31)&lt;$O31,($M31-SUM($P31:AC31))*$P31,IF((AD$27-$I31)=$O31,$M31-SUM($N31:AC31),0)))),IF($N31="정액법",IF((AD$27-$I31)&lt;0,0,IF((AD$27-$I31)=0,$M31*$P31/12*(12-$J31+1),IF((AD$27-$I31)&lt;$O31,$M31*$P31,IF((AD$27-$I31)=$O31,$M31-SUM($Q31:AC31),0))))))</f>
        <v>0</v>
      </c>
      <c r="AE31" s="89"/>
      <c r="AF31" s="90">
        <f t="shared" si="4"/>
        <v>0</v>
      </c>
      <c r="AG31" s="88">
        <f t="shared" si="5"/>
        <v>0</v>
      </c>
      <c r="AH31" s="91">
        <f t="shared" si="2"/>
        <v>0</v>
      </c>
      <c r="AI31" s="77"/>
      <c r="AJ31" s="77"/>
      <c r="AK31" s="77"/>
      <c r="AL31" s="77"/>
      <c r="AM31" s="77"/>
      <c r="AN31" s="92"/>
      <c r="AO31" s="2"/>
      <c r="AP31" s="93">
        <f t="shared" ref="AP31:AP38" si="7">SUM(AQ31:AZ31)</f>
        <v>0</v>
      </c>
      <c r="AQ31" s="93">
        <f>IF($N31="정률법",IF((AQ$27-$I31)&lt;0,0,IF((AQ$27-$I31)=0,$M31*$P31/12*(12-$J31+1),IF((AQ$27-$I31)&lt;$O31,($M31-SUM(AP31:$AQ31))*$P31,IF((AQ$27-$I31)=$O31,$M31-SUM(AP31:$AQ31),0)))),IF($N31="정액법",IF((AQ$27-$I31)&lt;0,0,IF((AQ$27-$I31)=0,$M31*$P31/12*(12-$J31+1),IF((AQ$27-$I31)&lt;$O31,$M31*$P31,IF((AQ$27-$I31)=$O31,$M31-SUM(AP31:$AQ31),0))))))</f>
        <v>0</v>
      </c>
      <c r="AR31" s="93">
        <f>IF($N31="정률법",IF((AO$27-$I31)&lt;0,0,IF((AO$27-$I31)=0,$M31*$P31/12*(12-$J31+1),IF((AO$27-$I31)&lt;$O31,($M31-SUM($AQ31:AQ31))*$P31,IF((AO$27-$I31)=$O31,$M31-SUM($AQ31:AQ31),0)))),IF($N31="정액법",IF((AO$27-$I31)&lt;0,0,IF((AO$27-$I31)=0,$M31*$P31/12*(12-$J31+1),IF((AO$27-$I31)&lt;$O31,$M31*$P31,IF((AO$27-$I31)=$O31,$M31-SUM($AQ31:AQ31),0))))))</f>
        <v>0</v>
      </c>
      <c r="AS31" s="93">
        <f>IF($N31="정률법",IF((AS$27-$I31)&lt;0,0,IF((AS$27-$I31)=0,$M31*$P31/12*(12-$J31+1),IF((AS$27-$I31)&lt;$O31,($M31-SUM(AO31:$AQ31))*$P31,IF((AS$27-$I31)=$O31,$M31-SUM(AO31:$AQ31),0)))),IF($N31="정액법",IF((AS$27-$I31)&lt;0,0,IF((AS$27-$I31)=0,$M31*$P31/12*(12-$J31+1),IF((AS$27-$I31)&lt;$O31,$M31*$P31,IF((AS$27-$I31)=$O31,$M31-SUM(AO31:$AQ31),0))))))</f>
        <v>0</v>
      </c>
      <c r="AT31" s="93">
        <f>IF($N31="정률법",IF((AT$27-$I31)&lt;0,0,IF((AT$27-$I31)=0,$M31*$P31/12*(12-$J31+1),IF((AT$27-$I31)&lt;$O31,($M31-SUM($AQ31:AS31))*$P31,IF((AT$27-$I31)=$O31,$M31-SUM($AQ31:AS31),0)))),IF($N31="정액법",IF((AT$27-$I31)&lt;0,0,IF((AT$27-$I31)=0,$M31*$P31/12*(12-$J31+1),IF((AT$27-$I31)&lt;$O31,$M31*$P31,IF((AT$27-$I31)=$O31,$M31-SUM($AQ31:AS31),0))))))</f>
        <v>0</v>
      </c>
      <c r="AU31" s="93">
        <f>IF($N31="정률법",IF((AU$27-$I31)&lt;0,0,IF((AU$27-$I31)=0,$M31*$P31/12*(12-$J31+1),IF((AU$27-$I31)&lt;$O31,($M31-SUM($AQ31:AT31))*$P31,IF((AU$27-$I31)=$O31,$M31-SUM($AQ31:AT31),0)))),IF($N31="정액법",IF((AU$27-$I31)&lt;0,0,IF((AU$27-$I31)=0,$M31*$P31/12*(12-$J31+1),IF((AU$27-$I31)&lt;$O31,$M31*$P31,IF((AU$27-$I31)=$O31,$M31-SUM($AQ31:AT31),0))))))</f>
        <v>0</v>
      </c>
      <c r="AV31" s="93">
        <f>IF($N31="정률법",IF((AV$27-$I31)&lt;0,0,IF((AV$27-$I31)=0,$M31*$P31/12*(12-$J31+1),IF((AV$27-$I31)&lt;$O31,($M31-SUM($AQ31:AU31))*$P31,IF((AV$27-$I31)=$O31,$M31-SUM($AQ31:AU31),0)))),IF($N31="정액법",IF((AV$27-$I31)&lt;0,0,IF((AV$27-$I31)=0,$M31*$P31/12*(12-$J31+1),IF((AV$27-$I31)&lt;$O31,$M31*$P31,IF((AV$27-$I31)=$O31,$M31-SUM($AQ31:AU31),0))))))</f>
        <v>0</v>
      </c>
      <c r="AW31" s="93">
        <f>IF($N31="정률법",IF((AW$27-$I31)&lt;0,0,IF((AW$27-$I31)=0,$M31*$P31/12*(12-$J31+1),IF((AW$27-$I31)&lt;$O31,($M31-SUM($AQ31:AV31))*$P31,IF((AW$27-$I31)=$O31,$M31-SUM($AQ31:AV31),0)))),IF($N31="정액법",IF((AW$27-$I31)&lt;0,0,IF((AW$27-$I31)=0,$M31*$P31/12*(12-$J31+1),IF((AW$27-$I31)&lt;$O31,$M31*$P31,IF((AW$27-$I31)=$O31,$M31-SUM($AQ31:AV31),0))))))</f>
        <v>0</v>
      </c>
      <c r="AX31" s="93">
        <f>IF($N31="정률법",IF((AX$27-$I31)&lt;0,0,IF((AX$27-$I31)=0,$M31*$P31/12*(12-$J31+1),IF((AX$27-$I31)&lt;$O31,($M31-SUM($AQ31:AW31))*$P31,IF((AX$27-$I31)=$O31,$M31-SUM($AQ31:AW31),0)))),IF($N31="정액법",IF((AX$27-$I31)&lt;0,0,IF((AX$27-$I31)=0,$M31*$P31/12*(12-$J31+1),IF((AX$27-$I31)&lt;$O31,$M31*$P31,IF((AX$27-$I31)=$O31,$M31-SUM($AQ31:AW31),0))))))</f>
        <v>0</v>
      </c>
      <c r="AY31" s="93">
        <f>IF($N31="정률법",IF((AY$27-$I31)&lt;0,0,IF((AY$27-$I31)=0,$M31*$P31/12*(12-$J31+1),IF((AY$27-$I31)&lt;$O31,($M31-SUM($AQ31:AX31))*$P31,IF((AY$27-$I31)=$O31,$M31-SUM($AQ31:AX31),0)))),IF($N31="정액법",IF((AY$27-$I31)&lt;0,0,IF((AY$27-$I31)=0,$M31*$P31/12*(12-$J31+1),IF((AY$27-$I31)&lt;$O31,$M31*$P31,IF((AY$27-$I31)=$O31,$M31-SUM($AQ31:AX31),0))))))</f>
        <v>0</v>
      </c>
      <c r="AZ31" s="93">
        <f>IF($N31="정률법",IF((AZ$27-$I31)&lt;0,0,IF((AZ$27-$I31)=0,$M31*$P31/12*(12-$J31+1),IF((AZ$27-$I31)&lt;$O31,($M31-SUM($AQ31:AY31))*$P31,IF((AZ$27-$I31)=$O31,$M31-SUM($AQ31:AY31),0)))),IF($N31="정액법",IF((AZ$27-$I31)&lt;0,0,IF((AZ$27-$I31)=0,$M31*$P31/12*(12-$J31+1),IF((AZ$27-$I31)&lt;$O31,$M31*$P31,IF((AZ$27-$I31)=$O31,$M31-SUM($AQ31:AY31),0))))))</f>
        <v>0</v>
      </c>
    </row>
    <row r="32" spans="2:52" s="47" customFormat="1" hidden="1" outlineLevel="2">
      <c r="B32" s="76">
        <v>4</v>
      </c>
      <c r="C32" s="77"/>
      <c r="D32" s="77"/>
      <c r="E32" s="78"/>
      <c r="F32" s="77"/>
      <c r="G32" s="191"/>
      <c r="H32" s="79"/>
      <c r="I32" s="80">
        <f t="shared" ref="I32:I49" si="8">VALUE(LEFT(TEXT($H32,"yyyy-mm-dd"),4))</f>
        <v>1900</v>
      </c>
      <c r="J32" s="81" t="str">
        <f t="shared" ref="J32:J38" si="9">MID(TEXT($H32,"yyyy-mm-dd"),6,2)</f>
        <v>01</v>
      </c>
      <c r="K32" s="82"/>
      <c r="L32" s="82"/>
      <c r="M32" s="83">
        <f t="shared" si="6"/>
        <v>0</v>
      </c>
      <c r="N32" s="84" t="s">
        <v>65</v>
      </c>
      <c r="O32" s="85">
        <v>15</v>
      </c>
      <c r="P32" s="86">
        <f>IF($N32="정액법",VLOOKUP($O32,[1]Data!$J$3:$L$62,2),IF($N32="정률법",VLOOKUP($O32,[1]Data!$J$3:$L$62,3),"입력검증"))</f>
        <v>6.6000000000000003E-2</v>
      </c>
      <c r="Q32" s="87">
        <f t="shared" si="3"/>
        <v>0</v>
      </c>
      <c r="R32" s="88">
        <f>IF($N32="정률법",IF((R$27-$I32)&lt;0,0,IF((R$27-$I32)=0,$M32*$P32/12*(12-$J32+1),IF((R$27-$I32)&lt;$O32,($M32-SUM($P32:Q32))*$P32,IF((R$27-$I32)=$O32,$M32-SUM($N32:Q32),0)))),IF($N32="정액법",IF((R$27-$I32)&lt;0,0,IF((R$27-$I32)=0,$M32*$P32/12*(12-$J32+1),IF((R$27-$I32)&lt;$O32,$M32*$P32,IF((R$27-$I32)=$O32,$M32-SUM($Q32:Q32),0))))))</f>
        <v>0</v>
      </c>
      <c r="S32" s="88">
        <f>IF($N32="정률법",IF((S$27-$I32)&lt;0,0,IF((S$27-$I32)=0,$M32*$P32/12*(12-$J32+1),IF((S$27-$I32)&lt;$O32,($M32-SUM($P32:R32))*$P32,IF((S$27-$I32)=$O32,$M32-SUM($N32:R32),0)))),IF($N32="정액법",IF((S$27-$I32)&lt;0,0,IF((S$27-$I32)=0,$M32*$P32/12*(12-$J32+1),IF((S$27-$I32)&lt;$O32,$M32*$P32,IF((S$27-$I32)=$O32,$M32-SUM($Q32:R32),0))))))</f>
        <v>0</v>
      </c>
      <c r="T32" s="88">
        <f>IF($N32="정률법",IF((T$27-$I32)&lt;0,0,IF((T$27-$I32)=0,$M32*$P32/12*(12-$J32+1),IF((T$27-$I32)&lt;$O32,($M32-SUM($P32:S32))*$P32,IF((T$27-$I32)=$O32,$M32-SUM($N32:S32),0)))),IF($N32="정액법",IF((T$27-$I32)&lt;0,0,IF((T$27-$I32)=0,$M32*$P32/12*(12-$J32+1),IF((T$27-$I32)&lt;$O32,$M32*$P32,IF((T$27-$I32)=$O32,$M32-SUM($Q32:S32),0))))))</f>
        <v>0</v>
      </c>
      <c r="U32" s="88">
        <f>IF($N32="정률법",IF((U$27-$I32)&lt;0,0,IF((U$27-$I32)=0,$M32*$P32/12*(12-$J32+1),IF((U$27-$I32)&lt;$O32,($M32-SUM($P32:T32))*$P32,IF((U$27-$I32)=$O32,$M32-SUM($N32:T32),0)))),IF($N32="정액법",IF((U$27-$I32)&lt;0,0,IF((U$27-$I32)=0,$M32*$P32/12*(12-$J32+1),IF((U$27-$I32)&lt;$O32,$M32*$P32,IF((U$27-$I32)=$O32,$M32-SUM($Q32:T32),0))))))</f>
        <v>0</v>
      </c>
      <c r="V32" s="88">
        <f>IF($N32="정률법",IF((V$27-$I32)&lt;0,0,IF((V$27-$I32)=0,$M32*$P32/12*(12-$J32+1),IF((V$27-$I32)&lt;$O32,($M32-SUM($P32:U32))*$P32,IF((V$27-$I32)=$O32,$M32-SUM($N32:U32),0)))),IF($N32="정액법",IF((V$27-$I32)&lt;0,0,IF((V$27-$I32)=0,$M32*$P32/12*(12-$J32+1),IF((V$27-$I32)&lt;$O32,$M32*$P32,IF((V$27-$I32)=$O32,$M32-SUM($Q32:U32),0))))))</f>
        <v>0</v>
      </c>
      <c r="W32" s="88">
        <f>IF($N32="정률법",IF((W$27-$I32)&lt;0,0,IF((W$27-$I32)=0,$M32*$P32/12*(12-$J32+1),IF((W$27-$I32)&lt;$O32,($M32-SUM($P32:V32))*$P32,IF((W$27-$I32)=$O32,$M32-SUM($N32:V32),0)))),IF($N32="정액법",IF((W$27-$I32)&lt;0,0,IF((W$27-$I32)=0,$M32*$P32/12*(12-$J32+1),IF((W$27-$I32)&lt;$O32,$M32*$P32,IF((W$27-$I32)=$O32,$M32-SUM($Q32:V32),0))))))</f>
        <v>0</v>
      </c>
      <c r="X32" s="88">
        <f>IF($N32="정률법",IF((X$27-$I32)&lt;0,0,IF((X$27-$I32)=0,$M32*$P32/12*(12-$J32+1),IF((X$27-$I32)&lt;$O32,($M32-SUM($P32:W32))*$P32,IF((X$27-$I32)=$O32,$M32-SUM($N32:W32),0)))),IF($N32="정액법",IF((X$27-$I32)&lt;0,0,IF((X$27-$I32)=0,$M32*$P32/12*(12-$J32+1),IF((X$27-$I32)&lt;$O32,$M32*$P32,IF((X$27-$I32)=$O32,$M32-SUM($Q32:W32),0))))))</f>
        <v>0</v>
      </c>
      <c r="Y32" s="88">
        <f>IF($N32="정률법",IF((Y$27-$I32)&lt;0,0,IF((Y$27-$I32)=0,$M32*$P32/12*(12-$J32+1),IF((Y$27-$I32)&lt;$O32,($M32-SUM($P32:X32))*$P32,IF((Y$27-$I32)=$O32,$M32-SUM($N32:X32),0)))),IF($N32="정액법",IF((Y$27-$I32)&lt;0,0,IF((Y$27-$I32)=0,$M32*$P32/12*(12-$J32+1),IF((Y$27-$I32)&lt;$O32,$M32*$P32,IF((Y$27-$I32)=$O32,$M32-SUM($Q32:X32),0))))))</f>
        <v>0</v>
      </c>
      <c r="Z32" s="88">
        <f>IF($N32="정률법",IF((Z$27-$I32)&lt;0,0,IF((Z$27-$I32)=0,$M32*$P32/12*(12-$J32+1),IF((Z$27-$I32)&lt;$O32,($M32-SUM($P32:Y32))*$P32,IF((Z$27-$I32)=$O32,$M32-SUM($N32:Y32),0)))),IF($N32="정액법",IF((Z$27-$I32)&lt;0,0,IF((Z$27-$I32)=0,$M32*$P32/12*(12-$J32+1),IF((Z$27-$I32)&lt;$O32,$M32*$P32,IF((Z$27-$I32)=$O32,$M32-SUM($Q32:Y32),0))))))</f>
        <v>0</v>
      </c>
      <c r="AA32" s="88">
        <f>IF($N32="정률법",IF((AA$27-$I32)&lt;0,0,IF((AA$27-$I32)=0,$M32*$P32/12*(12-$J32+1),IF((AA$27-$I32)&lt;$O32,($M32-SUM($P32:Z32))*$P32,IF((AA$27-$I32)=$O32,$M32-SUM($N32:Z32),0)))),IF($N32="정액법",IF((AA$27-$I32)&lt;0,0,IF((AA$27-$I32)=0,$M32*$P32/12*(12-$J32+1),IF((AA$27-$I32)&lt;$O32,$M32*$P32,IF((AA$27-$I32)=$O32,$M32-SUM($Q32:Z32),0))))))</f>
        <v>0</v>
      </c>
      <c r="AB32" s="88">
        <f>IF($N32="정률법",IF((AB$27-$I32)&lt;0,0,IF((AB$27-$I32)=0,$M32*$P32/12*(12-$J32+1),IF((AB$27-$I32)&lt;$O32,($M32-SUM($P32:AA32))*$P32,IF((AB$27-$I32)=$O32,$M32-SUM($N32:AA32),0)))),IF($N32="정액법",IF((AB$27-$I32)&lt;0,0,IF((AB$27-$I32)=0,$M32*$P32/12*(12-$J32+1),IF((AB$27-$I32)&lt;$O32,$M32*$P32,IF((AB$27-$I32)=$O32,$M32-SUM($Q32:AA32),0))))))</f>
        <v>0</v>
      </c>
      <c r="AC32" s="88">
        <f>IF($N32="정률법",IF((AC$27-$I32)&lt;0,0,IF((AC$27-$I32)=0,$M32*$P32/12*(12-$J32+1),IF((AC$27-$I32)&lt;$O32,($M32-SUM($P32:AB32))*$P32,IF((AC$27-$I32)=$O32,$M32-SUM($N32:AB32),0)))),IF($N32="정액법",IF((AC$27-$I32)&lt;0,0,IF((AC$27-$I32)=0,$M32*$P32/12*(12-$J32+1),IF((AC$27-$I32)&lt;$O32,$M32*$P32,IF((AC$27-$I32)=$O32,$M32-SUM($Q32:AB32),0))))))</f>
        <v>0</v>
      </c>
      <c r="AD32" s="88">
        <f>IF($N32="정률법",IF((AD$27-$I32)&lt;0,0,IF((AD$27-$I32)=0,$M32*$P32/12*(12-$J32+1),IF((AD$27-$I32)&lt;$O32,($M32-SUM($P32:AC32))*$P32,IF((AD$27-$I32)=$O32,$M32-SUM($N32:AC32),0)))),IF($N32="정액법",IF((AD$27-$I32)&lt;0,0,IF((AD$27-$I32)=0,$M32*$P32/12*(12-$J32+1),IF((AD$27-$I32)&lt;$O32,$M32*$P32,IF((AD$27-$I32)=$O32,$M32-SUM($Q32:AC32),0))))))</f>
        <v>0</v>
      </c>
      <c r="AE32" s="89"/>
      <c r="AF32" s="90">
        <f t="shared" si="4"/>
        <v>0</v>
      </c>
      <c r="AG32" s="88">
        <f t="shared" si="5"/>
        <v>0</v>
      </c>
      <c r="AH32" s="91">
        <f t="shared" si="2"/>
        <v>0</v>
      </c>
      <c r="AI32" s="77"/>
      <c r="AJ32" s="77"/>
      <c r="AK32" s="77"/>
      <c r="AL32" s="77"/>
      <c r="AM32" s="77"/>
      <c r="AN32" s="92"/>
      <c r="AO32" s="2"/>
      <c r="AP32" s="93">
        <f t="shared" si="7"/>
        <v>0</v>
      </c>
      <c r="AQ32" s="93">
        <f>IF($N32="정률법",IF((AQ$27-$I32)&lt;0,0,IF((AQ$27-$I32)=0,$M32*$P32/12*(12-$J32+1),IF((AQ$27-$I32)&lt;$O32,($M32-SUM(AP32:$AQ32))*$P32,IF((AQ$27-$I32)=$O32,$M32-SUM(AP32:$AQ32),0)))),IF($N32="정액법",IF((AQ$27-$I32)&lt;0,0,IF((AQ$27-$I32)=0,$M32*$P32/12*(12-$J32+1),IF((AQ$27-$I32)&lt;$O32,$M32*$P32,IF((AQ$27-$I32)=$O32,$M32-SUM(AP32:$AQ32),0))))))</f>
        <v>0</v>
      </c>
      <c r="AR32" s="93">
        <f>IF($N32="정률법",IF((AO$27-$I32)&lt;0,0,IF((AO$27-$I32)=0,$M32*$P32/12*(12-$J32+1),IF((AO$27-$I32)&lt;$O32,($M32-SUM($AQ32:AQ32))*$P32,IF((AO$27-$I32)=$O32,$M32-SUM($AQ32:AQ32),0)))),IF($N32="정액법",IF((AO$27-$I32)&lt;0,0,IF((AO$27-$I32)=0,$M32*$P32/12*(12-$J32+1),IF((AO$27-$I32)&lt;$O32,$M32*$P32,IF((AO$27-$I32)=$O32,$M32-SUM($AQ32:AQ32),0))))))</f>
        <v>0</v>
      </c>
      <c r="AS32" s="93">
        <f>IF($N32="정률법",IF((AS$27-$I32)&lt;0,0,IF((AS$27-$I32)=0,$M32*$P32/12*(12-$J32+1),IF((AS$27-$I32)&lt;$O32,($M32-SUM(AO32:$AQ32))*$P32,IF((AS$27-$I32)=$O32,$M32-SUM(AO32:$AQ32),0)))),IF($N32="정액법",IF((AS$27-$I32)&lt;0,0,IF((AS$27-$I32)=0,$M32*$P32/12*(12-$J32+1),IF((AS$27-$I32)&lt;$O32,$M32*$P32,IF((AS$27-$I32)=$O32,$M32-SUM(AO32:$AQ32),0))))))</f>
        <v>0</v>
      </c>
      <c r="AT32" s="93">
        <f>IF($N32="정률법",IF((AT$27-$I32)&lt;0,0,IF((AT$27-$I32)=0,$M32*$P32/12*(12-$J32+1),IF((AT$27-$I32)&lt;$O32,($M32-SUM($AQ32:AS32))*$P32,IF((AT$27-$I32)=$O32,$M32-SUM($AQ32:AS32),0)))),IF($N32="정액법",IF((AT$27-$I32)&lt;0,0,IF((AT$27-$I32)=0,$M32*$P32/12*(12-$J32+1),IF((AT$27-$I32)&lt;$O32,$M32*$P32,IF((AT$27-$I32)=$O32,$M32-SUM($AQ32:AS32),0))))))</f>
        <v>0</v>
      </c>
      <c r="AU32" s="93">
        <f>IF($N32="정률법",IF((AU$27-$I32)&lt;0,0,IF((AU$27-$I32)=0,$M32*$P32/12*(12-$J32+1),IF((AU$27-$I32)&lt;$O32,($M32-SUM($AQ32:AT32))*$P32,IF((AU$27-$I32)=$O32,$M32-SUM($AQ32:AT32),0)))),IF($N32="정액법",IF((AU$27-$I32)&lt;0,0,IF((AU$27-$I32)=0,$M32*$P32/12*(12-$J32+1),IF((AU$27-$I32)&lt;$O32,$M32*$P32,IF((AU$27-$I32)=$O32,$M32-SUM($AQ32:AT32),0))))))</f>
        <v>0</v>
      </c>
      <c r="AV32" s="93">
        <f>IF($N32="정률법",IF((AV$27-$I32)&lt;0,0,IF((AV$27-$I32)=0,$M32*$P32/12*(12-$J32+1),IF((AV$27-$I32)&lt;$O32,($M32-SUM($AQ32:AU32))*$P32,IF((AV$27-$I32)=$O32,$M32-SUM($AQ32:AU32),0)))),IF($N32="정액법",IF((AV$27-$I32)&lt;0,0,IF((AV$27-$I32)=0,$M32*$P32/12*(12-$J32+1),IF((AV$27-$I32)&lt;$O32,$M32*$P32,IF((AV$27-$I32)=$O32,$M32-SUM($AQ32:AU32),0))))))</f>
        <v>0</v>
      </c>
      <c r="AW32" s="93">
        <f>IF($N32="정률법",IF((AW$27-$I32)&lt;0,0,IF((AW$27-$I32)=0,$M32*$P32/12*(12-$J32+1),IF((AW$27-$I32)&lt;$O32,($M32-SUM($AQ32:AV32))*$P32,IF((AW$27-$I32)=$O32,$M32-SUM($AQ32:AV32),0)))),IF($N32="정액법",IF((AW$27-$I32)&lt;0,0,IF((AW$27-$I32)=0,$M32*$P32/12*(12-$J32+1),IF((AW$27-$I32)&lt;$O32,$M32*$P32,IF((AW$27-$I32)=$O32,$M32-SUM($AQ32:AV32),0))))))</f>
        <v>0</v>
      </c>
      <c r="AX32" s="93">
        <f>IF($N32="정률법",IF((AX$27-$I32)&lt;0,0,IF((AX$27-$I32)=0,$M32*$P32/12*(12-$J32+1),IF((AX$27-$I32)&lt;$O32,($M32-SUM($AQ32:AW32))*$P32,IF((AX$27-$I32)=$O32,$M32-SUM($AQ32:AW32),0)))),IF($N32="정액법",IF((AX$27-$I32)&lt;0,0,IF((AX$27-$I32)=0,$M32*$P32/12*(12-$J32+1),IF((AX$27-$I32)&lt;$O32,$M32*$P32,IF((AX$27-$I32)=$O32,$M32-SUM($AQ32:AW32),0))))))</f>
        <v>0</v>
      </c>
      <c r="AY32" s="93">
        <f>IF($N32="정률법",IF((AY$27-$I32)&lt;0,0,IF((AY$27-$I32)=0,$M32*$P32/12*(12-$J32+1),IF((AY$27-$I32)&lt;$O32,($M32-SUM($AQ32:AX32))*$P32,IF((AY$27-$I32)=$O32,$M32-SUM($AQ32:AX32),0)))),IF($N32="정액법",IF((AY$27-$I32)&lt;0,0,IF((AY$27-$I32)=0,$M32*$P32/12*(12-$J32+1),IF((AY$27-$I32)&lt;$O32,$M32*$P32,IF((AY$27-$I32)=$O32,$M32-SUM($AQ32:AX32),0))))))</f>
        <v>0</v>
      </c>
      <c r="AZ32" s="93">
        <f>IF($N32="정률법",IF((AZ$27-$I32)&lt;0,0,IF((AZ$27-$I32)=0,$M32*$P32/12*(12-$J32+1),IF((AZ$27-$I32)&lt;$O32,($M32-SUM($AQ32:AY32))*$P32,IF((AZ$27-$I32)=$O32,$M32-SUM($AQ32:AY32),0)))),IF($N32="정액법",IF((AZ$27-$I32)&lt;0,0,IF((AZ$27-$I32)=0,$M32*$P32/12*(12-$J32+1),IF((AZ$27-$I32)&lt;$O32,$M32*$P32,IF((AZ$27-$I32)=$O32,$M32-SUM($AQ32:AY32),0))))))</f>
        <v>0</v>
      </c>
    </row>
    <row r="33" spans="2:52" s="47" customFormat="1" hidden="1" outlineLevel="2">
      <c r="B33" s="76">
        <v>5</v>
      </c>
      <c r="C33" s="77"/>
      <c r="D33" s="77"/>
      <c r="E33" s="78"/>
      <c r="F33" s="77"/>
      <c r="G33" s="191"/>
      <c r="H33" s="79"/>
      <c r="I33" s="80">
        <f t="shared" si="8"/>
        <v>1900</v>
      </c>
      <c r="J33" s="81" t="str">
        <f t="shared" si="9"/>
        <v>01</v>
      </c>
      <c r="K33" s="82"/>
      <c r="L33" s="82"/>
      <c r="M33" s="83">
        <f t="shared" si="6"/>
        <v>0</v>
      </c>
      <c r="N33" s="84" t="s">
        <v>65</v>
      </c>
      <c r="O33" s="85">
        <v>15</v>
      </c>
      <c r="P33" s="86">
        <f>IF($N33="정액법",VLOOKUP($O33,[1]Data!$J$3:$L$62,2),IF($N33="정률법",VLOOKUP($O33,[1]Data!$J$3:$L$62,3),"입력검증"))</f>
        <v>6.6000000000000003E-2</v>
      </c>
      <c r="Q33" s="87">
        <f t="shared" si="3"/>
        <v>0</v>
      </c>
      <c r="R33" s="88">
        <f>IF($N33="정률법",IF((R$27-$I33)&lt;0,0,IF((R$27-$I33)=0,$M33*$P33/12*(12-$J33+1),IF((R$27-$I33)&lt;$O33,($M33-SUM($P33:Q33))*$P33,IF((R$27-$I33)=$O33,$M33-SUM($N33:Q33),0)))),IF($N33="정액법",IF((R$27-$I33)&lt;0,0,IF((R$27-$I33)=0,$M33*$P33/12*(12-$J33+1),IF((R$27-$I33)&lt;$O33,$M33*$P33,IF((R$27-$I33)=$O33,$M33-SUM($Q33:Q33),0))))))</f>
        <v>0</v>
      </c>
      <c r="S33" s="88">
        <f>IF($N33="정률법",IF((S$27-$I33)&lt;0,0,IF((S$27-$I33)=0,$M33*$P33/12*(12-$J33+1),IF((S$27-$I33)&lt;$O33,($M33-SUM($P33:R33))*$P33,IF((S$27-$I33)=$O33,$M33-SUM($N33:R33),0)))),IF($N33="정액법",IF((S$27-$I33)&lt;0,0,IF((S$27-$I33)=0,$M33*$P33/12*(12-$J33+1),IF((S$27-$I33)&lt;$O33,$M33*$P33,IF((S$27-$I33)=$O33,$M33-SUM($Q33:R33),0))))))</f>
        <v>0</v>
      </c>
      <c r="T33" s="88">
        <f>IF($N33="정률법",IF((T$27-$I33)&lt;0,0,IF((T$27-$I33)=0,$M33*$P33/12*(12-$J33+1),IF((T$27-$I33)&lt;$O33,($M33-SUM($P33:S33))*$P33,IF((T$27-$I33)=$O33,$M33-SUM($N33:S33),0)))),IF($N33="정액법",IF((T$27-$I33)&lt;0,0,IF((T$27-$I33)=0,$M33*$P33/12*(12-$J33+1),IF((T$27-$I33)&lt;$O33,$M33*$P33,IF((T$27-$I33)=$O33,$M33-SUM($Q33:S33),0))))))</f>
        <v>0</v>
      </c>
      <c r="U33" s="88">
        <f>IF($N33="정률법",IF((U$27-$I33)&lt;0,0,IF((U$27-$I33)=0,$M33*$P33/12*(12-$J33+1),IF((U$27-$I33)&lt;$O33,($M33-SUM($P33:T33))*$P33,IF((U$27-$I33)=$O33,$M33-SUM($N33:T33),0)))),IF($N33="정액법",IF((U$27-$I33)&lt;0,0,IF((U$27-$I33)=0,$M33*$P33/12*(12-$J33+1),IF((U$27-$I33)&lt;$O33,$M33*$P33,IF((U$27-$I33)=$O33,$M33-SUM($Q33:T33),0))))))</f>
        <v>0</v>
      </c>
      <c r="V33" s="88">
        <f>IF($N33="정률법",IF((V$27-$I33)&lt;0,0,IF((V$27-$I33)=0,$M33*$P33/12*(12-$J33+1),IF((V$27-$I33)&lt;$O33,($M33-SUM($P33:U33))*$P33,IF((V$27-$I33)=$O33,$M33-SUM($N33:U33),0)))),IF($N33="정액법",IF((V$27-$I33)&lt;0,0,IF((V$27-$I33)=0,$M33*$P33/12*(12-$J33+1),IF((V$27-$I33)&lt;$O33,$M33*$P33,IF((V$27-$I33)=$O33,$M33-SUM($Q33:U33),0))))))</f>
        <v>0</v>
      </c>
      <c r="W33" s="88">
        <f>IF($N33="정률법",IF((W$27-$I33)&lt;0,0,IF((W$27-$I33)=0,$M33*$P33/12*(12-$J33+1),IF((W$27-$I33)&lt;$O33,($M33-SUM($P33:V33))*$P33,IF((W$27-$I33)=$O33,$M33-SUM($N33:V33),0)))),IF($N33="정액법",IF((W$27-$I33)&lt;0,0,IF((W$27-$I33)=0,$M33*$P33/12*(12-$J33+1),IF((W$27-$I33)&lt;$O33,$M33*$P33,IF((W$27-$I33)=$O33,$M33-SUM($Q33:V33),0))))))</f>
        <v>0</v>
      </c>
      <c r="X33" s="88">
        <f>IF($N33="정률법",IF((X$27-$I33)&lt;0,0,IF((X$27-$I33)=0,$M33*$P33/12*(12-$J33+1),IF((X$27-$I33)&lt;$O33,($M33-SUM($P33:W33))*$P33,IF((X$27-$I33)=$O33,$M33-SUM($N33:W33),0)))),IF($N33="정액법",IF((X$27-$I33)&lt;0,0,IF((X$27-$I33)=0,$M33*$P33/12*(12-$J33+1),IF((X$27-$I33)&lt;$O33,$M33*$P33,IF((X$27-$I33)=$O33,$M33-SUM($Q33:W33),0))))))</f>
        <v>0</v>
      </c>
      <c r="Y33" s="88">
        <f>IF($N33="정률법",IF((Y$27-$I33)&lt;0,0,IF((Y$27-$I33)=0,$M33*$P33/12*(12-$J33+1),IF((Y$27-$I33)&lt;$O33,($M33-SUM($P33:X33))*$P33,IF((Y$27-$I33)=$O33,$M33-SUM($N33:X33),0)))),IF($N33="정액법",IF((Y$27-$I33)&lt;0,0,IF((Y$27-$I33)=0,$M33*$P33/12*(12-$J33+1),IF((Y$27-$I33)&lt;$O33,$M33*$P33,IF((Y$27-$I33)=$O33,$M33-SUM($Q33:X33),0))))))</f>
        <v>0</v>
      </c>
      <c r="Z33" s="88">
        <f>IF($N33="정률법",IF((Z$27-$I33)&lt;0,0,IF((Z$27-$I33)=0,$M33*$P33/12*(12-$J33+1),IF((Z$27-$I33)&lt;$O33,($M33-SUM($P33:Y33))*$P33,IF((Z$27-$I33)=$O33,$M33-SUM($N33:Y33),0)))),IF($N33="정액법",IF((Z$27-$I33)&lt;0,0,IF((Z$27-$I33)=0,$M33*$P33/12*(12-$J33+1),IF((Z$27-$I33)&lt;$O33,$M33*$P33,IF((Z$27-$I33)=$O33,$M33-SUM($Q33:Y33),0))))))</f>
        <v>0</v>
      </c>
      <c r="AA33" s="88">
        <f>IF($N33="정률법",IF((AA$27-$I33)&lt;0,0,IF((AA$27-$I33)=0,$M33*$P33/12*(12-$J33+1),IF((AA$27-$I33)&lt;$O33,($M33-SUM($P33:Z33))*$P33,IF((AA$27-$I33)=$O33,$M33-SUM($N33:Z33),0)))),IF($N33="정액법",IF((AA$27-$I33)&lt;0,0,IF((AA$27-$I33)=0,$M33*$P33/12*(12-$J33+1),IF((AA$27-$I33)&lt;$O33,$M33*$P33,IF((AA$27-$I33)=$O33,$M33-SUM($Q33:Z33),0))))))</f>
        <v>0</v>
      </c>
      <c r="AB33" s="88">
        <f>IF($N33="정률법",IF((AB$27-$I33)&lt;0,0,IF((AB$27-$I33)=0,$M33*$P33/12*(12-$J33+1),IF((AB$27-$I33)&lt;$O33,($M33-SUM($P33:AA33))*$P33,IF((AB$27-$I33)=$O33,$M33-SUM($N33:AA33),0)))),IF($N33="정액법",IF((AB$27-$I33)&lt;0,0,IF((AB$27-$I33)=0,$M33*$P33/12*(12-$J33+1),IF((AB$27-$I33)&lt;$O33,$M33*$P33,IF((AB$27-$I33)=$O33,$M33-SUM($Q33:AA33),0))))))</f>
        <v>0</v>
      </c>
      <c r="AC33" s="88">
        <f>IF($N33="정률법",IF((AC$27-$I33)&lt;0,0,IF((AC$27-$I33)=0,$M33*$P33/12*(12-$J33+1),IF((AC$27-$I33)&lt;$O33,($M33-SUM($P33:AB33))*$P33,IF((AC$27-$I33)=$O33,$M33-SUM($N33:AB33),0)))),IF($N33="정액법",IF((AC$27-$I33)&lt;0,0,IF((AC$27-$I33)=0,$M33*$P33/12*(12-$J33+1),IF((AC$27-$I33)&lt;$O33,$M33*$P33,IF((AC$27-$I33)=$O33,$M33-SUM($Q33:AB33),0))))))</f>
        <v>0</v>
      </c>
      <c r="AD33" s="88">
        <f>IF($N33="정률법",IF((AD$27-$I33)&lt;0,0,IF((AD$27-$I33)=0,$M33*$P33/12*(12-$J33+1),IF((AD$27-$I33)&lt;$O33,($M33-SUM($P33:AC33))*$P33,IF((AD$27-$I33)=$O33,$M33-SUM($N33:AC33),0)))),IF($N33="정액법",IF((AD$27-$I33)&lt;0,0,IF((AD$27-$I33)=0,$M33*$P33/12*(12-$J33+1),IF((AD$27-$I33)&lt;$O33,$M33*$P33,IF((AD$27-$I33)=$O33,$M33-SUM($Q33:AC33),0))))))</f>
        <v>0</v>
      </c>
      <c r="AE33" s="89"/>
      <c r="AF33" s="90">
        <f t="shared" si="4"/>
        <v>0</v>
      </c>
      <c r="AG33" s="88">
        <f t="shared" si="5"/>
        <v>0</v>
      </c>
      <c r="AH33" s="91">
        <f t="shared" si="2"/>
        <v>0</v>
      </c>
      <c r="AI33" s="77"/>
      <c r="AJ33" s="77"/>
      <c r="AK33" s="77"/>
      <c r="AL33" s="77"/>
      <c r="AM33" s="77"/>
      <c r="AN33" s="92"/>
      <c r="AO33" s="2"/>
      <c r="AP33" s="93">
        <f t="shared" si="7"/>
        <v>0</v>
      </c>
      <c r="AQ33" s="93">
        <f>IF($N33="정률법",IF((AQ$27-$I33)&lt;0,0,IF((AQ$27-$I33)=0,$M33*$P33/12*(12-$J33+1),IF((AQ$27-$I33)&lt;$O33,($M33-SUM(AP33:$AQ33))*$P33,IF((AQ$27-$I33)=$O33,$M33-SUM(AP33:$AQ33),0)))),IF($N33="정액법",IF((AQ$27-$I33)&lt;0,0,IF((AQ$27-$I33)=0,$M33*$P33/12*(12-$J33+1),IF((AQ$27-$I33)&lt;$O33,$M33*$P33,IF((AQ$27-$I33)=$O33,$M33-SUM(AP33:$AQ33),0))))))</f>
        <v>0</v>
      </c>
      <c r="AR33" s="93">
        <f>IF($N33="정률법",IF((AO$27-$I33)&lt;0,0,IF((AO$27-$I33)=0,$M33*$P33/12*(12-$J33+1),IF((AO$27-$I33)&lt;$O33,($M33-SUM($AQ33:AQ33))*$P33,IF((AO$27-$I33)=$O33,$M33-SUM($AQ33:AQ33),0)))),IF($N33="정액법",IF((AO$27-$I33)&lt;0,0,IF((AO$27-$I33)=0,$M33*$P33/12*(12-$J33+1),IF((AO$27-$I33)&lt;$O33,$M33*$P33,IF((AO$27-$I33)=$O33,$M33-SUM($AQ33:AQ33),0))))))</f>
        <v>0</v>
      </c>
      <c r="AS33" s="93">
        <f>IF($N33="정률법",IF((AS$27-$I33)&lt;0,0,IF((AS$27-$I33)=0,$M33*$P33/12*(12-$J33+1),IF((AS$27-$I33)&lt;$O33,($M33-SUM(AO33:$AQ33))*$P33,IF((AS$27-$I33)=$O33,$M33-SUM(AO33:$AQ33),0)))),IF($N33="정액법",IF((AS$27-$I33)&lt;0,0,IF((AS$27-$I33)=0,$M33*$P33/12*(12-$J33+1),IF((AS$27-$I33)&lt;$O33,$M33*$P33,IF((AS$27-$I33)=$O33,$M33-SUM(AO33:$AQ33),0))))))</f>
        <v>0</v>
      </c>
      <c r="AT33" s="93">
        <f>IF($N33="정률법",IF((AT$27-$I33)&lt;0,0,IF((AT$27-$I33)=0,$M33*$P33/12*(12-$J33+1),IF((AT$27-$I33)&lt;$O33,($M33-SUM($AQ33:AS33))*$P33,IF((AT$27-$I33)=$O33,$M33-SUM($AQ33:AS33),0)))),IF($N33="정액법",IF((AT$27-$I33)&lt;0,0,IF((AT$27-$I33)=0,$M33*$P33/12*(12-$J33+1),IF((AT$27-$I33)&lt;$O33,$M33*$P33,IF((AT$27-$I33)=$O33,$M33-SUM($AQ33:AS33),0))))))</f>
        <v>0</v>
      </c>
      <c r="AU33" s="93">
        <f>IF($N33="정률법",IF((AU$27-$I33)&lt;0,0,IF((AU$27-$I33)=0,$M33*$P33/12*(12-$J33+1),IF((AU$27-$I33)&lt;$O33,($M33-SUM($AQ33:AT33))*$P33,IF((AU$27-$I33)=$O33,$M33-SUM($AQ33:AT33),0)))),IF($N33="정액법",IF((AU$27-$I33)&lt;0,0,IF((AU$27-$I33)=0,$M33*$P33/12*(12-$J33+1),IF((AU$27-$I33)&lt;$O33,$M33*$P33,IF((AU$27-$I33)=$O33,$M33-SUM($AQ33:AT33),0))))))</f>
        <v>0</v>
      </c>
      <c r="AV33" s="93">
        <f>IF($N33="정률법",IF((AV$27-$I33)&lt;0,0,IF((AV$27-$I33)=0,$M33*$P33/12*(12-$J33+1),IF((AV$27-$I33)&lt;$O33,($M33-SUM($AQ33:AU33))*$P33,IF((AV$27-$I33)=$O33,$M33-SUM($AQ33:AU33),0)))),IF($N33="정액법",IF((AV$27-$I33)&lt;0,0,IF((AV$27-$I33)=0,$M33*$P33/12*(12-$J33+1),IF((AV$27-$I33)&lt;$O33,$M33*$P33,IF((AV$27-$I33)=$O33,$M33-SUM($AQ33:AU33),0))))))</f>
        <v>0</v>
      </c>
      <c r="AW33" s="93">
        <f>IF($N33="정률법",IF((AW$27-$I33)&lt;0,0,IF((AW$27-$I33)=0,$M33*$P33/12*(12-$J33+1),IF((AW$27-$I33)&lt;$O33,($M33-SUM($AQ33:AV33))*$P33,IF((AW$27-$I33)=$O33,$M33-SUM($AQ33:AV33),0)))),IF($N33="정액법",IF((AW$27-$I33)&lt;0,0,IF((AW$27-$I33)=0,$M33*$P33/12*(12-$J33+1),IF((AW$27-$I33)&lt;$O33,$M33*$P33,IF((AW$27-$I33)=$O33,$M33-SUM($AQ33:AV33),0))))))</f>
        <v>0</v>
      </c>
      <c r="AX33" s="93">
        <f>IF($N33="정률법",IF((AX$27-$I33)&lt;0,0,IF((AX$27-$I33)=0,$M33*$P33/12*(12-$J33+1),IF((AX$27-$I33)&lt;$O33,($M33-SUM($AQ33:AW33))*$P33,IF((AX$27-$I33)=$O33,$M33-SUM($AQ33:AW33),0)))),IF($N33="정액법",IF((AX$27-$I33)&lt;0,0,IF((AX$27-$I33)=0,$M33*$P33/12*(12-$J33+1),IF((AX$27-$I33)&lt;$O33,$M33*$P33,IF((AX$27-$I33)=$O33,$M33-SUM($AQ33:AW33),0))))))</f>
        <v>0</v>
      </c>
      <c r="AY33" s="93">
        <f>IF($N33="정률법",IF((AY$27-$I33)&lt;0,0,IF((AY$27-$I33)=0,$M33*$P33/12*(12-$J33+1),IF((AY$27-$I33)&lt;$O33,($M33-SUM($AQ33:AX33))*$P33,IF((AY$27-$I33)=$O33,$M33-SUM($AQ33:AX33),0)))),IF($N33="정액법",IF((AY$27-$I33)&lt;0,0,IF((AY$27-$I33)=0,$M33*$P33/12*(12-$J33+1),IF((AY$27-$I33)&lt;$O33,$M33*$P33,IF((AY$27-$I33)=$O33,$M33-SUM($AQ33:AX33),0))))))</f>
        <v>0</v>
      </c>
      <c r="AZ33" s="93">
        <f>IF($N33="정률법",IF((AZ$27-$I33)&lt;0,0,IF((AZ$27-$I33)=0,$M33*$P33/12*(12-$J33+1),IF((AZ$27-$I33)&lt;$O33,($M33-SUM($AQ33:AY33))*$P33,IF((AZ$27-$I33)=$O33,$M33-SUM($AQ33:AY33),0)))),IF($N33="정액법",IF((AZ$27-$I33)&lt;0,0,IF((AZ$27-$I33)=0,$M33*$P33/12*(12-$J33+1),IF((AZ$27-$I33)&lt;$O33,$M33*$P33,IF((AZ$27-$I33)=$O33,$M33-SUM($AQ33:AY33),0))))))</f>
        <v>0</v>
      </c>
    </row>
    <row r="34" spans="2:52" s="47" customFormat="1" ht="13.5" hidden="1" outlineLevel="2">
      <c r="B34" s="76">
        <v>6</v>
      </c>
      <c r="C34" s="77"/>
      <c r="D34" s="77"/>
      <c r="E34" s="78"/>
      <c r="F34" s="77"/>
      <c r="G34" s="191"/>
      <c r="H34" s="79"/>
      <c r="I34" s="80">
        <f t="shared" si="8"/>
        <v>1900</v>
      </c>
      <c r="J34" s="81" t="str">
        <f t="shared" si="9"/>
        <v>01</v>
      </c>
      <c r="K34" s="82"/>
      <c r="L34" s="82"/>
      <c r="M34" s="83">
        <f t="shared" si="6"/>
        <v>0</v>
      </c>
      <c r="N34" s="84" t="s">
        <v>65</v>
      </c>
      <c r="O34" s="85">
        <v>15</v>
      </c>
      <c r="P34" s="86">
        <f>IF($N34="정액법",VLOOKUP($O34,[1]Data!$J$3:$L$62,2),IF($N34="정률법",VLOOKUP($O34,[1]Data!$J$3:$L$62,3),"입력검증"))</f>
        <v>6.6000000000000003E-2</v>
      </c>
      <c r="Q34" s="87">
        <f t="shared" si="3"/>
        <v>0</v>
      </c>
      <c r="R34" s="88">
        <f>IF($N34="정률법",IF((R$27-$I34)&lt;0,0,IF((R$27-$I34)=0,$M34*$P34/12*(12-$J34+1),IF((R$27-$I34)&lt;$O34,($M34-SUM($P34:Q34))*$P34,IF((R$27-$I34)=$O34,$M34-SUM($N34:Q34),0)))),IF($N34="정액법",IF((R$27-$I34)&lt;0,0,IF((R$27-$I34)=0,$M34*$P34/12*(12-$J34+1),IF((R$27-$I34)&lt;$O34,$M34*$P34,IF((R$27-$I34)=$O34,$M34-SUM($Q34:Q34),0))))))</f>
        <v>0</v>
      </c>
      <c r="S34" s="88">
        <f>IF($N34="정률법",IF((S$27-$I34)&lt;0,0,IF((S$27-$I34)=0,$M34*$P34/12*(12-$J34+1),IF((S$27-$I34)&lt;$O34,($M34-SUM($P34:R34))*$P34,IF((S$27-$I34)=$O34,$M34-SUM($N34:R34),0)))),IF($N34="정액법",IF((S$27-$I34)&lt;0,0,IF((S$27-$I34)=0,$M34*$P34/12*(12-$J34+1),IF((S$27-$I34)&lt;$O34,$M34*$P34,IF((S$27-$I34)=$O34,$M34-SUM($Q34:R34),0))))))</f>
        <v>0</v>
      </c>
      <c r="T34" s="88">
        <f>IF($N34="정률법",IF((T$27-$I34)&lt;0,0,IF((T$27-$I34)=0,$M34*$P34/12*(12-$J34+1),IF((T$27-$I34)&lt;$O34,($M34-SUM($P34:S34))*$P34,IF((T$27-$I34)=$O34,$M34-SUM($N34:S34),0)))),IF($N34="정액법",IF((T$27-$I34)&lt;0,0,IF((T$27-$I34)=0,$M34*$P34/12*(12-$J34+1),IF((T$27-$I34)&lt;$O34,$M34*$P34,IF((T$27-$I34)=$O34,$M34-SUM($Q34:S34),0))))))</f>
        <v>0</v>
      </c>
      <c r="U34" s="88">
        <f>IF($N34="정률법",IF((U$27-$I34)&lt;0,0,IF((U$27-$I34)=0,$M34*$P34/12*(12-$J34+1),IF((U$27-$I34)&lt;$O34,($M34-SUM($P34:T34))*$P34,IF((U$27-$I34)=$O34,$M34-SUM($N34:T34),0)))),IF($N34="정액법",IF((U$27-$I34)&lt;0,0,IF((U$27-$I34)=0,$M34*$P34/12*(12-$J34+1),IF((U$27-$I34)&lt;$O34,$M34*$P34,IF((U$27-$I34)=$O34,$M34-SUM($Q34:T34),0))))))</f>
        <v>0</v>
      </c>
      <c r="V34" s="88">
        <f>IF($N34="정률법",IF((V$27-$I34)&lt;0,0,IF((V$27-$I34)=0,$M34*$P34/12*(12-$J34+1),IF((V$27-$I34)&lt;$O34,($M34-SUM($P34:U34))*$P34,IF((V$27-$I34)=$O34,$M34-SUM($N34:U34),0)))),IF($N34="정액법",IF((V$27-$I34)&lt;0,0,IF((V$27-$I34)=0,$M34*$P34/12*(12-$J34+1),IF((V$27-$I34)&lt;$O34,$M34*$P34,IF((V$27-$I34)=$O34,$M34-SUM($Q34:U34),0))))))</f>
        <v>0</v>
      </c>
      <c r="W34" s="88">
        <f>IF($N34="정률법",IF((W$27-$I34)&lt;0,0,IF((W$27-$I34)=0,$M34*$P34/12*(12-$J34+1),IF((W$27-$I34)&lt;$O34,($M34-SUM($P34:V34))*$P34,IF((W$27-$I34)=$O34,$M34-SUM($N34:V34),0)))),IF($N34="정액법",IF((W$27-$I34)&lt;0,0,IF((W$27-$I34)=0,$M34*$P34/12*(12-$J34+1),IF((W$27-$I34)&lt;$O34,$M34*$P34,IF((W$27-$I34)=$O34,$M34-SUM($Q34:V34),0))))))</f>
        <v>0</v>
      </c>
      <c r="X34" s="88">
        <f>IF($N34="정률법",IF((X$27-$I34)&lt;0,0,IF((X$27-$I34)=0,$M34*$P34/12*(12-$J34+1),IF((X$27-$I34)&lt;$O34,($M34-SUM($P34:W34))*$P34,IF((X$27-$I34)=$O34,$M34-SUM($N34:W34),0)))),IF($N34="정액법",IF((X$27-$I34)&lt;0,0,IF((X$27-$I34)=0,$M34*$P34/12*(12-$J34+1),IF((X$27-$I34)&lt;$O34,$M34*$P34,IF((X$27-$I34)=$O34,$M34-SUM($Q34:W34),0))))))</f>
        <v>0</v>
      </c>
      <c r="Y34" s="88">
        <f>IF($N34="정률법",IF((Y$27-$I34)&lt;0,0,IF((Y$27-$I34)=0,$M34*$P34/12*(12-$J34+1),IF((Y$27-$I34)&lt;$O34,($M34-SUM($P34:X34))*$P34,IF((Y$27-$I34)=$O34,$M34-SUM($N34:X34),0)))),IF($N34="정액법",IF((Y$27-$I34)&lt;0,0,IF((Y$27-$I34)=0,$M34*$P34/12*(12-$J34+1),IF((Y$27-$I34)&lt;$O34,$M34*$P34,IF((Y$27-$I34)=$O34,$M34-SUM($Q34:X34),0))))))</f>
        <v>0</v>
      </c>
      <c r="Z34" s="88">
        <f>IF($N34="정률법",IF((Z$27-$I34)&lt;0,0,IF((Z$27-$I34)=0,$M34*$P34/12*(12-$J34+1),IF((Z$27-$I34)&lt;$O34,($M34-SUM($P34:Y34))*$P34,IF((Z$27-$I34)=$O34,$M34-SUM($N34:Y34),0)))),IF($N34="정액법",IF((Z$27-$I34)&lt;0,0,IF((Z$27-$I34)=0,$M34*$P34/12*(12-$J34+1),IF((Z$27-$I34)&lt;$O34,$M34*$P34,IF((Z$27-$I34)=$O34,$M34-SUM($Q34:Y34),0))))))</f>
        <v>0</v>
      </c>
      <c r="AA34" s="88">
        <f>IF($N34="정률법",IF((AA$27-$I34)&lt;0,0,IF((AA$27-$I34)=0,$M34*$P34/12*(12-$J34+1),IF((AA$27-$I34)&lt;$O34,($M34-SUM($P34:Z34))*$P34,IF((AA$27-$I34)=$O34,$M34-SUM($N34:Z34),0)))),IF($N34="정액법",IF((AA$27-$I34)&lt;0,0,IF((AA$27-$I34)=0,$M34*$P34/12*(12-$J34+1),IF((AA$27-$I34)&lt;$O34,$M34*$P34,IF((AA$27-$I34)=$O34,$M34-SUM($Q34:Z34),0))))))</f>
        <v>0</v>
      </c>
      <c r="AB34" s="88">
        <f>IF($N34="정률법",IF((AB$27-$I34)&lt;0,0,IF((AB$27-$I34)=0,$M34*$P34/12*(12-$J34+1),IF((AB$27-$I34)&lt;$O34,($M34-SUM($P34:AA34))*$P34,IF((AB$27-$I34)=$O34,$M34-SUM($N34:AA34),0)))),IF($N34="정액법",IF((AB$27-$I34)&lt;0,0,IF((AB$27-$I34)=0,$M34*$P34/12*(12-$J34+1),IF((AB$27-$I34)&lt;$O34,$M34*$P34,IF((AB$27-$I34)=$O34,$M34-SUM($Q34:AA34),0))))))</f>
        <v>0</v>
      </c>
      <c r="AC34" s="88">
        <f>IF($N34="정률법",IF((AC$27-$I34)&lt;0,0,IF((AC$27-$I34)=0,$M34*$P34/12*(12-$J34+1),IF((AC$27-$I34)&lt;$O34,($M34-SUM($P34:AB34))*$P34,IF((AC$27-$I34)=$O34,$M34-SUM($N34:AB34),0)))),IF($N34="정액법",IF((AC$27-$I34)&lt;0,0,IF((AC$27-$I34)=0,$M34*$P34/12*(12-$J34+1),IF((AC$27-$I34)&lt;$O34,$M34*$P34,IF((AC$27-$I34)=$O34,$M34-SUM($Q34:AB34),0))))))</f>
        <v>0</v>
      </c>
      <c r="AD34" s="88">
        <f>IF($N34="정률법",IF((AD$27-$I34)&lt;0,0,IF((AD$27-$I34)=0,$M34*$P34/12*(12-$J34+1),IF((AD$27-$I34)&lt;$O34,($M34-SUM($P34:AC34))*$P34,IF((AD$27-$I34)=$O34,$M34-SUM($N34:AC34),0)))),IF($N34="정액법",IF((AD$27-$I34)&lt;0,0,IF((AD$27-$I34)=0,$M34*$P34/12*(12-$J34+1),IF((AD$27-$I34)&lt;$O34,$M34*$P34,IF((AD$27-$I34)=$O34,$M34-SUM($Q34:AC34),0))))))</f>
        <v>0</v>
      </c>
      <c r="AE34" s="89"/>
      <c r="AF34" s="90">
        <f t="shared" si="4"/>
        <v>0</v>
      </c>
      <c r="AG34" s="88">
        <f t="shared" si="5"/>
        <v>0</v>
      </c>
      <c r="AH34" s="91">
        <f t="shared" si="2"/>
        <v>0</v>
      </c>
      <c r="AI34" s="77"/>
      <c r="AJ34" s="77"/>
      <c r="AK34" s="77"/>
      <c r="AL34" s="77"/>
      <c r="AM34" s="77"/>
      <c r="AN34" s="92"/>
      <c r="AP34" s="93">
        <f t="shared" si="7"/>
        <v>0</v>
      </c>
      <c r="AQ34" s="93">
        <f>IF($N34="정률법",IF((AQ$27-$I34)&lt;0,0,IF((AQ$27-$I34)=0,$M34*$P34/12*(12-$J34+1),IF((AQ$27-$I34)&lt;$O34,($M34-SUM(AP34:$AQ34))*$P34,IF((AQ$27-$I34)=$O34,$M34-SUM(AP34:$AQ34),0)))),IF($N34="정액법",IF((AQ$27-$I34)&lt;0,0,IF((AQ$27-$I34)=0,$M34*$P34/12*(12-$J34+1),IF((AQ$27-$I34)&lt;$O34,$M34*$P34,IF((AQ$27-$I34)=$O34,$M34-SUM(AP34:$AQ34),0))))))</f>
        <v>0</v>
      </c>
      <c r="AR34" s="93">
        <f>IF($N34="정률법",IF((AO$27-$I34)&lt;0,0,IF((AO$27-$I34)=0,$M34*$P34/12*(12-$J34+1),IF((AO$27-$I34)&lt;$O34,($M34-SUM($AQ34:AQ34))*$P34,IF((AO$27-$I34)=$O34,$M34-SUM($AQ34:AQ34),0)))),IF($N34="정액법",IF((AO$27-$I34)&lt;0,0,IF((AO$27-$I34)=0,$M34*$P34/12*(12-$J34+1),IF((AO$27-$I34)&lt;$O34,$M34*$P34,IF((AO$27-$I34)=$O34,$M34-SUM($AQ34:AQ34),0))))))</f>
        <v>0</v>
      </c>
      <c r="AS34" s="93">
        <f>IF($N34="정률법",IF((AS$27-$I34)&lt;0,0,IF((AS$27-$I34)=0,$M34*$P34/12*(12-$J34+1),IF((AS$27-$I34)&lt;$O34,($M34-SUM(AO34:$AQ34))*$P34,IF((AS$27-$I34)=$O34,$M34-SUM(AO34:$AQ34),0)))),IF($N34="정액법",IF((AS$27-$I34)&lt;0,0,IF((AS$27-$I34)=0,$M34*$P34/12*(12-$J34+1),IF((AS$27-$I34)&lt;$O34,$M34*$P34,IF((AS$27-$I34)=$O34,$M34-SUM(AO34:$AQ34),0))))))</f>
        <v>0</v>
      </c>
      <c r="AT34" s="93">
        <f>IF($N34="정률법",IF((AT$27-$I34)&lt;0,0,IF((AT$27-$I34)=0,$M34*$P34/12*(12-$J34+1),IF((AT$27-$I34)&lt;$O34,($M34-SUM($AQ34:AS34))*$P34,IF((AT$27-$I34)=$O34,$M34-SUM($AQ34:AS34),0)))),IF($N34="정액법",IF((AT$27-$I34)&lt;0,0,IF((AT$27-$I34)=0,$M34*$P34/12*(12-$J34+1),IF((AT$27-$I34)&lt;$O34,$M34*$P34,IF((AT$27-$I34)=$O34,$M34-SUM($AQ34:AS34),0))))))</f>
        <v>0</v>
      </c>
      <c r="AU34" s="93">
        <f>IF($N34="정률법",IF((AU$27-$I34)&lt;0,0,IF((AU$27-$I34)=0,$M34*$P34/12*(12-$J34+1),IF((AU$27-$I34)&lt;$O34,($M34-SUM($AQ34:AT34))*$P34,IF((AU$27-$I34)=$O34,$M34-SUM($AQ34:AT34),0)))),IF($N34="정액법",IF((AU$27-$I34)&lt;0,0,IF((AU$27-$I34)=0,$M34*$P34/12*(12-$J34+1),IF((AU$27-$I34)&lt;$O34,$M34*$P34,IF((AU$27-$I34)=$O34,$M34-SUM($AQ34:AT34),0))))))</f>
        <v>0</v>
      </c>
      <c r="AV34" s="93">
        <f>IF($N34="정률법",IF((AV$27-$I34)&lt;0,0,IF((AV$27-$I34)=0,$M34*$P34/12*(12-$J34+1),IF((AV$27-$I34)&lt;$O34,($M34-SUM($AQ34:AU34))*$P34,IF((AV$27-$I34)=$O34,$M34-SUM($AQ34:AU34),0)))),IF($N34="정액법",IF((AV$27-$I34)&lt;0,0,IF((AV$27-$I34)=0,$M34*$P34/12*(12-$J34+1),IF((AV$27-$I34)&lt;$O34,$M34*$P34,IF((AV$27-$I34)=$O34,$M34-SUM($AQ34:AU34),0))))))</f>
        <v>0</v>
      </c>
      <c r="AW34" s="93">
        <f>IF($N34="정률법",IF((AW$27-$I34)&lt;0,0,IF((AW$27-$I34)=0,$M34*$P34/12*(12-$J34+1),IF((AW$27-$I34)&lt;$O34,($M34-SUM($AQ34:AV34))*$P34,IF((AW$27-$I34)=$O34,$M34-SUM($AQ34:AV34),0)))),IF($N34="정액법",IF((AW$27-$I34)&lt;0,0,IF((AW$27-$I34)=0,$M34*$P34/12*(12-$J34+1),IF((AW$27-$I34)&lt;$O34,$M34*$P34,IF((AW$27-$I34)=$O34,$M34-SUM($AQ34:AV34),0))))))</f>
        <v>0</v>
      </c>
      <c r="AX34" s="93">
        <f>IF($N34="정률법",IF((AX$27-$I34)&lt;0,0,IF((AX$27-$I34)=0,$M34*$P34/12*(12-$J34+1),IF((AX$27-$I34)&lt;$O34,($M34-SUM($AQ34:AW34))*$P34,IF((AX$27-$I34)=$O34,$M34-SUM($AQ34:AW34),0)))),IF($N34="정액법",IF((AX$27-$I34)&lt;0,0,IF((AX$27-$I34)=0,$M34*$P34/12*(12-$J34+1),IF((AX$27-$I34)&lt;$O34,$M34*$P34,IF((AX$27-$I34)=$O34,$M34-SUM($AQ34:AW34),0))))))</f>
        <v>0</v>
      </c>
      <c r="AY34" s="93">
        <f>IF($N34="정률법",IF((AY$27-$I34)&lt;0,0,IF((AY$27-$I34)=0,$M34*$P34/12*(12-$J34+1),IF((AY$27-$I34)&lt;$O34,($M34-SUM($AQ34:AX34))*$P34,IF((AY$27-$I34)=$O34,$M34-SUM($AQ34:AX34),0)))),IF($N34="정액법",IF((AY$27-$I34)&lt;0,0,IF((AY$27-$I34)=0,$M34*$P34/12*(12-$J34+1),IF((AY$27-$I34)&lt;$O34,$M34*$P34,IF((AY$27-$I34)=$O34,$M34-SUM($AQ34:AX34),0))))))</f>
        <v>0</v>
      </c>
      <c r="AZ34" s="93">
        <f>IF($N34="정률법",IF((AZ$27-$I34)&lt;0,0,IF((AZ$27-$I34)=0,$M34*$P34/12*(12-$J34+1),IF((AZ$27-$I34)&lt;$O34,($M34-SUM($AQ34:AY34))*$P34,IF((AZ$27-$I34)=$O34,$M34-SUM($AQ34:AY34),0)))),IF($N34="정액법",IF((AZ$27-$I34)&lt;0,0,IF((AZ$27-$I34)=0,$M34*$P34/12*(12-$J34+1),IF((AZ$27-$I34)&lt;$O34,$M34*$P34,IF((AZ$27-$I34)=$O34,$M34-SUM($AQ34:AY34),0))))))</f>
        <v>0</v>
      </c>
    </row>
    <row r="35" spans="2:52" s="47" customFormat="1" ht="13.5" hidden="1" outlineLevel="2">
      <c r="B35" s="76">
        <v>7</v>
      </c>
      <c r="C35" s="77"/>
      <c r="D35" s="77"/>
      <c r="E35" s="78"/>
      <c r="F35" s="77"/>
      <c r="G35" s="191"/>
      <c r="H35" s="79"/>
      <c r="I35" s="80">
        <f t="shared" si="8"/>
        <v>1900</v>
      </c>
      <c r="J35" s="81" t="str">
        <f t="shared" si="9"/>
        <v>01</v>
      </c>
      <c r="K35" s="82"/>
      <c r="L35" s="82"/>
      <c r="M35" s="83">
        <f t="shared" si="6"/>
        <v>0</v>
      </c>
      <c r="N35" s="84" t="s">
        <v>65</v>
      </c>
      <c r="O35" s="85">
        <v>15</v>
      </c>
      <c r="P35" s="86">
        <f>IF($N35="정액법",VLOOKUP($O35,[1]Data!$J$3:$L$62,2),IF($N35="정률법",VLOOKUP($O35,[1]Data!$J$3:$L$62,3),"입력검증"))</f>
        <v>6.6000000000000003E-2</v>
      </c>
      <c r="Q35" s="87">
        <f t="shared" si="3"/>
        <v>0</v>
      </c>
      <c r="R35" s="88">
        <f>IF($N35="정률법",IF((R$27-$I35)&lt;0,0,IF((R$27-$I35)=0,$M35*$P35/12*(12-$J35+1),IF((R$27-$I35)&lt;$O35,($M35-SUM($P35:Q35))*$P35,IF((R$27-$I35)=$O35,$M35-SUM($N35:Q35),0)))),IF($N35="정액법",IF((R$27-$I35)&lt;0,0,IF((R$27-$I35)=0,$M35*$P35/12*(12-$J35+1),IF((R$27-$I35)&lt;$O35,$M35*$P35,IF((R$27-$I35)=$O35,$M35-SUM($Q35:Q35),0))))))</f>
        <v>0</v>
      </c>
      <c r="S35" s="88">
        <f>IF($N35="정률법",IF((S$27-$I35)&lt;0,0,IF((S$27-$I35)=0,$M35*$P35/12*(12-$J35+1),IF((S$27-$I35)&lt;$O35,($M35-SUM($P35:R35))*$P35,IF((S$27-$I35)=$O35,$M35-SUM($N35:R35),0)))),IF($N35="정액법",IF((S$27-$I35)&lt;0,0,IF((S$27-$I35)=0,$M35*$P35/12*(12-$J35+1),IF((S$27-$I35)&lt;$O35,$M35*$P35,IF((S$27-$I35)=$O35,$M35-SUM($Q35:R35),0))))))</f>
        <v>0</v>
      </c>
      <c r="T35" s="88">
        <f>IF($N35="정률법",IF((T$27-$I35)&lt;0,0,IF((T$27-$I35)=0,$M35*$P35/12*(12-$J35+1),IF((T$27-$I35)&lt;$O35,($M35-SUM($P35:S35))*$P35,IF((T$27-$I35)=$O35,$M35-SUM($N35:S35),0)))),IF($N35="정액법",IF((T$27-$I35)&lt;0,0,IF((T$27-$I35)=0,$M35*$P35/12*(12-$J35+1),IF((T$27-$I35)&lt;$O35,$M35*$P35,IF((T$27-$I35)=$O35,$M35-SUM($Q35:S35),0))))))</f>
        <v>0</v>
      </c>
      <c r="U35" s="88">
        <f>IF($N35="정률법",IF((U$27-$I35)&lt;0,0,IF((U$27-$I35)=0,$M35*$P35/12*(12-$J35+1),IF((U$27-$I35)&lt;$O35,($M35-SUM($P35:T35))*$P35,IF((U$27-$I35)=$O35,$M35-SUM($N35:T35),0)))),IF($N35="정액법",IF((U$27-$I35)&lt;0,0,IF((U$27-$I35)=0,$M35*$P35/12*(12-$J35+1),IF((U$27-$I35)&lt;$O35,$M35*$P35,IF((U$27-$I35)=$O35,$M35-SUM($Q35:T35),0))))))</f>
        <v>0</v>
      </c>
      <c r="V35" s="88">
        <f>IF($N35="정률법",IF((V$27-$I35)&lt;0,0,IF((V$27-$I35)=0,$M35*$P35/12*(12-$J35+1),IF((V$27-$I35)&lt;$O35,($M35-SUM($P35:U35))*$P35,IF((V$27-$I35)=$O35,$M35-SUM($N35:U35),0)))),IF($N35="정액법",IF((V$27-$I35)&lt;0,0,IF((V$27-$I35)=0,$M35*$P35/12*(12-$J35+1),IF((V$27-$I35)&lt;$O35,$M35*$P35,IF((V$27-$I35)=$O35,$M35-SUM($Q35:U35),0))))))</f>
        <v>0</v>
      </c>
      <c r="W35" s="88">
        <f>IF($N35="정률법",IF((W$27-$I35)&lt;0,0,IF((W$27-$I35)=0,$M35*$P35/12*(12-$J35+1),IF((W$27-$I35)&lt;$O35,($M35-SUM($P35:V35))*$P35,IF((W$27-$I35)=$O35,$M35-SUM($N35:V35),0)))),IF($N35="정액법",IF((W$27-$I35)&lt;0,0,IF((W$27-$I35)=0,$M35*$P35/12*(12-$J35+1),IF((W$27-$I35)&lt;$O35,$M35*$P35,IF((W$27-$I35)=$O35,$M35-SUM($Q35:V35),0))))))</f>
        <v>0</v>
      </c>
      <c r="X35" s="88">
        <f>IF($N35="정률법",IF((X$27-$I35)&lt;0,0,IF((X$27-$I35)=0,$M35*$P35/12*(12-$J35+1),IF((X$27-$I35)&lt;$O35,($M35-SUM($P35:W35))*$P35,IF((X$27-$I35)=$O35,$M35-SUM($N35:W35),0)))),IF($N35="정액법",IF((X$27-$I35)&lt;0,0,IF((X$27-$I35)=0,$M35*$P35/12*(12-$J35+1),IF((X$27-$I35)&lt;$O35,$M35*$P35,IF((X$27-$I35)=$O35,$M35-SUM($Q35:W35),0))))))</f>
        <v>0</v>
      </c>
      <c r="Y35" s="88">
        <f>IF($N35="정률법",IF((Y$27-$I35)&lt;0,0,IF((Y$27-$I35)=0,$M35*$P35/12*(12-$J35+1),IF((Y$27-$I35)&lt;$O35,($M35-SUM($P35:X35))*$P35,IF((Y$27-$I35)=$O35,$M35-SUM($N35:X35),0)))),IF($N35="정액법",IF((Y$27-$I35)&lt;0,0,IF((Y$27-$I35)=0,$M35*$P35/12*(12-$J35+1),IF((Y$27-$I35)&lt;$O35,$M35*$P35,IF((Y$27-$I35)=$O35,$M35-SUM($Q35:X35),0))))))</f>
        <v>0</v>
      </c>
      <c r="Z35" s="88">
        <f>IF($N35="정률법",IF((Z$27-$I35)&lt;0,0,IF((Z$27-$I35)=0,$M35*$P35/12*(12-$J35+1),IF((Z$27-$I35)&lt;$O35,($M35-SUM($P35:Y35))*$P35,IF((Z$27-$I35)=$O35,$M35-SUM($N35:Y35),0)))),IF($N35="정액법",IF((Z$27-$I35)&lt;0,0,IF((Z$27-$I35)=0,$M35*$P35/12*(12-$J35+1),IF((Z$27-$I35)&lt;$O35,$M35*$P35,IF((Z$27-$I35)=$O35,$M35-SUM($Q35:Y35),0))))))</f>
        <v>0</v>
      </c>
      <c r="AA35" s="88">
        <f>IF($N35="정률법",IF((AA$27-$I35)&lt;0,0,IF((AA$27-$I35)=0,$M35*$P35/12*(12-$J35+1),IF((AA$27-$I35)&lt;$O35,($M35-SUM($P35:Z35))*$P35,IF((AA$27-$I35)=$O35,$M35-SUM($N35:Z35),0)))),IF($N35="정액법",IF((AA$27-$I35)&lt;0,0,IF((AA$27-$I35)=0,$M35*$P35/12*(12-$J35+1),IF((AA$27-$I35)&lt;$O35,$M35*$P35,IF((AA$27-$I35)=$O35,$M35-SUM($Q35:Z35),0))))))</f>
        <v>0</v>
      </c>
      <c r="AB35" s="88">
        <f>IF($N35="정률법",IF((AB$27-$I35)&lt;0,0,IF((AB$27-$I35)=0,$M35*$P35/12*(12-$J35+1),IF((AB$27-$I35)&lt;$O35,($M35-SUM($P35:AA35))*$P35,IF((AB$27-$I35)=$O35,$M35-SUM($N35:AA35),0)))),IF($N35="정액법",IF((AB$27-$I35)&lt;0,0,IF((AB$27-$I35)=0,$M35*$P35/12*(12-$J35+1),IF((AB$27-$I35)&lt;$O35,$M35*$P35,IF((AB$27-$I35)=$O35,$M35-SUM($Q35:AA35),0))))))</f>
        <v>0</v>
      </c>
      <c r="AC35" s="88">
        <f>IF($N35="정률법",IF((AC$27-$I35)&lt;0,0,IF((AC$27-$I35)=0,$M35*$P35/12*(12-$J35+1),IF((AC$27-$I35)&lt;$O35,($M35-SUM($P35:AB35))*$P35,IF((AC$27-$I35)=$O35,$M35-SUM($N35:AB35),0)))),IF($N35="정액법",IF((AC$27-$I35)&lt;0,0,IF((AC$27-$I35)=0,$M35*$P35/12*(12-$J35+1),IF((AC$27-$I35)&lt;$O35,$M35*$P35,IF((AC$27-$I35)=$O35,$M35-SUM($Q35:AB35),0))))))</f>
        <v>0</v>
      </c>
      <c r="AD35" s="88">
        <f>IF($N35="정률법",IF((AD$27-$I35)&lt;0,0,IF((AD$27-$I35)=0,$M35*$P35/12*(12-$J35+1),IF((AD$27-$I35)&lt;$O35,($M35-SUM($P35:AC35))*$P35,IF((AD$27-$I35)=$O35,$M35-SUM($N35:AC35),0)))),IF($N35="정액법",IF((AD$27-$I35)&lt;0,0,IF((AD$27-$I35)=0,$M35*$P35/12*(12-$J35+1),IF((AD$27-$I35)&lt;$O35,$M35*$P35,IF((AD$27-$I35)=$O35,$M35-SUM($Q35:AC35),0))))))</f>
        <v>0</v>
      </c>
      <c r="AE35" s="89"/>
      <c r="AF35" s="90">
        <f t="shared" si="4"/>
        <v>0</v>
      </c>
      <c r="AG35" s="88">
        <f t="shared" si="5"/>
        <v>0</v>
      </c>
      <c r="AH35" s="91">
        <f t="shared" si="2"/>
        <v>0</v>
      </c>
      <c r="AI35" s="77"/>
      <c r="AJ35" s="77"/>
      <c r="AK35" s="77"/>
      <c r="AL35" s="77"/>
      <c r="AM35" s="77"/>
      <c r="AN35" s="92"/>
      <c r="AP35" s="93">
        <f t="shared" si="7"/>
        <v>0</v>
      </c>
      <c r="AQ35" s="93">
        <f>IF($N35="정률법",IF((AQ$27-$I35)&lt;0,0,IF((AQ$27-$I35)=0,$M35*$P35/12*(12-$J35+1),IF((AQ$27-$I35)&lt;$O35,($M35-SUM(AP35:$AQ35))*$P35,IF((AQ$27-$I35)=$O35,$M35-SUM(AP35:$AQ35),0)))),IF($N35="정액법",IF((AQ$27-$I35)&lt;0,0,IF((AQ$27-$I35)=0,$M35*$P35/12*(12-$J35+1),IF((AQ$27-$I35)&lt;$O35,$M35*$P35,IF((AQ$27-$I35)=$O35,$M35-SUM(AP35:$AQ35),0))))))</f>
        <v>0</v>
      </c>
      <c r="AR35" s="93">
        <f>IF($N35="정률법",IF((AO$27-$I35)&lt;0,0,IF((AO$27-$I35)=0,$M35*$P35/12*(12-$J35+1),IF((AO$27-$I35)&lt;$O35,($M35-SUM($AQ35:AQ35))*$P35,IF((AO$27-$I35)=$O35,$M35-SUM($AQ35:AQ35),0)))),IF($N35="정액법",IF((AO$27-$I35)&lt;0,0,IF((AO$27-$I35)=0,$M35*$P35/12*(12-$J35+1),IF((AO$27-$I35)&lt;$O35,$M35*$P35,IF((AO$27-$I35)=$O35,$M35-SUM($AQ35:AQ35),0))))))</f>
        <v>0</v>
      </c>
      <c r="AS35" s="93">
        <f>IF($N35="정률법",IF((AS$27-$I35)&lt;0,0,IF((AS$27-$I35)=0,$M35*$P35/12*(12-$J35+1),IF((AS$27-$I35)&lt;$O35,($M35-SUM(AO35:$AQ35))*$P35,IF((AS$27-$I35)=$O35,$M35-SUM(AO35:$AQ35),0)))),IF($N35="정액법",IF((AS$27-$I35)&lt;0,0,IF((AS$27-$I35)=0,$M35*$P35/12*(12-$J35+1),IF((AS$27-$I35)&lt;$O35,$M35*$P35,IF((AS$27-$I35)=$O35,$M35-SUM(AO35:$AQ35),0))))))</f>
        <v>0</v>
      </c>
      <c r="AT35" s="93">
        <f>IF($N35="정률법",IF((AT$27-$I35)&lt;0,0,IF((AT$27-$I35)=0,$M35*$P35/12*(12-$J35+1),IF((AT$27-$I35)&lt;$O35,($M35-SUM($AQ35:AS35))*$P35,IF((AT$27-$I35)=$O35,$M35-SUM($AQ35:AS35),0)))),IF($N35="정액법",IF((AT$27-$I35)&lt;0,0,IF((AT$27-$I35)=0,$M35*$P35/12*(12-$J35+1),IF((AT$27-$I35)&lt;$O35,$M35*$P35,IF((AT$27-$I35)=$O35,$M35-SUM($AQ35:AS35),0))))))</f>
        <v>0</v>
      </c>
      <c r="AU35" s="93">
        <f>IF($N35="정률법",IF((AU$27-$I35)&lt;0,0,IF((AU$27-$I35)=0,$M35*$P35/12*(12-$J35+1),IF((AU$27-$I35)&lt;$O35,($M35-SUM($AQ35:AT35))*$P35,IF((AU$27-$I35)=$O35,$M35-SUM($AQ35:AT35),0)))),IF($N35="정액법",IF((AU$27-$I35)&lt;0,0,IF((AU$27-$I35)=0,$M35*$P35/12*(12-$J35+1),IF((AU$27-$I35)&lt;$O35,$M35*$P35,IF((AU$27-$I35)=$O35,$M35-SUM($AQ35:AT35),0))))))</f>
        <v>0</v>
      </c>
      <c r="AV35" s="93">
        <f>IF($N35="정률법",IF((AV$27-$I35)&lt;0,0,IF((AV$27-$I35)=0,$M35*$P35/12*(12-$J35+1),IF((AV$27-$I35)&lt;$O35,($M35-SUM($AQ35:AU35))*$P35,IF((AV$27-$I35)=$O35,$M35-SUM($AQ35:AU35),0)))),IF($N35="정액법",IF((AV$27-$I35)&lt;0,0,IF((AV$27-$I35)=0,$M35*$P35/12*(12-$J35+1),IF((AV$27-$I35)&lt;$O35,$M35*$P35,IF((AV$27-$I35)=$O35,$M35-SUM($AQ35:AU35),0))))))</f>
        <v>0</v>
      </c>
      <c r="AW35" s="93">
        <f>IF($N35="정률법",IF((AW$27-$I35)&lt;0,0,IF((AW$27-$I35)=0,$M35*$P35/12*(12-$J35+1),IF((AW$27-$I35)&lt;$O35,($M35-SUM($AQ35:AV35))*$P35,IF((AW$27-$I35)=$O35,$M35-SUM($AQ35:AV35),0)))),IF($N35="정액법",IF((AW$27-$I35)&lt;0,0,IF((AW$27-$I35)=0,$M35*$P35/12*(12-$J35+1),IF((AW$27-$I35)&lt;$O35,$M35*$P35,IF((AW$27-$I35)=$O35,$M35-SUM($AQ35:AV35),0))))))</f>
        <v>0</v>
      </c>
      <c r="AX35" s="93">
        <f>IF($N35="정률법",IF((AX$27-$I35)&lt;0,0,IF((AX$27-$I35)=0,$M35*$P35/12*(12-$J35+1),IF((AX$27-$I35)&lt;$O35,($M35-SUM($AQ35:AW35))*$P35,IF((AX$27-$I35)=$O35,$M35-SUM($AQ35:AW35),0)))),IF($N35="정액법",IF((AX$27-$I35)&lt;0,0,IF((AX$27-$I35)=0,$M35*$P35/12*(12-$J35+1),IF((AX$27-$I35)&lt;$O35,$M35*$P35,IF((AX$27-$I35)=$O35,$M35-SUM($AQ35:AW35),0))))))</f>
        <v>0</v>
      </c>
      <c r="AY35" s="93">
        <f>IF($N35="정률법",IF((AY$27-$I35)&lt;0,0,IF((AY$27-$I35)=0,$M35*$P35/12*(12-$J35+1),IF((AY$27-$I35)&lt;$O35,($M35-SUM($AQ35:AX35))*$P35,IF((AY$27-$I35)=$O35,$M35-SUM($AQ35:AX35),0)))),IF($N35="정액법",IF((AY$27-$I35)&lt;0,0,IF((AY$27-$I35)=0,$M35*$P35/12*(12-$J35+1),IF((AY$27-$I35)&lt;$O35,$M35*$P35,IF((AY$27-$I35)=$O35,$M35-SUM($AQ35:AX35),0))))))</f>
        <v>0</v>
      </c>
      <c r="AZ35" s="93">
        <f>IF($N35="정률법",IF((AZ$27-$I35)&lt;0,0,IF((AZ$27-$I35)=0,$M35*$P35/12*(12-$J35+1),IF((AZ$27-$I35)&lt;$O35,($M35-SUM($AQ35:AY35))*$P35,IF((AZ$27-$I35)=$O35,$M35-SUM($AQ35:AY35),0)))),IF($N35="정액법",IF((AZ$27-$I35)&lt;0,0,IF((AZ$27-$I35)=0,$M35*$P35/12*(12-$J35+1),IF((AZ$27-$I35)&lt;$O35,$M35*$P35,IF((AZ$27-$I35)=$O35,$M35-SUM($AQ35:AY35),0))))))</f>
        <v>0</v>
      </c>
    </row>
    <row r="36" spans="2:52" s="47" customFormat="1" ht="13.5" hidden="1" outlineLevel="2">
      <c r="B36" s="76">
        <v>8</v>
      </c>
      <c r="C36" s="77"/>
      <c r="D36" s="77"/>
      <c r="E36" s="78"/>
      <c r="F36" s="77"/>
      <c r="G36" s="191"/>
      <c r="H36" s="79"/>
      <c r="I36" s="80">
        <f t="shared" si="8"/>
        <v>1900</v>
      </c>
      <c r="J36" s="81" t="str">
        <f t="shared" si="9"/>
        <v>01</v>
      </c>
      <c r="K36" s="82"/>
      <c r="L36" s="82"/>
      <c r="M36" s="83">
        <f t="shared" si="6"/>
        <v>0</v>
      </c>
      <c r="N36" s="84" t="s">
        <v>65</v>
      </c>
      <c r="O36" s="85">
        <v>15</v>
      </c>
      <c r="P36" s="86">
        <f>IF($N36="정액법",VLOOKUP($O36,[1]Data!$J$3:$L$62,2),IF($N36="정률법",VLOOKUP($O36,[1]Data!$J$3:$L$62,3),"입력검증"))</f>
        <v>6.6000000000000003E-2</v>
      </c>
      <c r="Q36" s="87">
        <f t="shared" si="3"/>
        <v>0</v>
      </c>
      <c r="R36" s="88">
        <f>IF($N36="정률법",IF((R$27-$I36)&lt;0,0,IF((R$27-$I36)=0,$M36*$P36/12*(12-$J36+1),IF((R$27-$I36)&lt;$O36,($M36-SUM($P36:Q36))*$P36,IF((R$27-$I36)=$O36,$M36-SUM($N36:Q36),0)))),IF($N36="정액법",IF((R$27-$I36)&lt;0,0,IF((R$27-$I36)=0,$M36*$P36/12*(12-$J36+1),IF((R$27-$I36)&lt;$O36,$M36*$P36,IF((R$27-$I36)=$O36,$M36-SUM($Q36:Q36),0))))))</f>
        <v>0</v>
      </c>
      <c r="S36" s="88">
        <f>IF($N36="정률법",IF((S$27-$I36)&lt;0,0,IF((S$27-$I36)=0,$M36*$P36/12*(12-$J36+1),IF((S$27-$I36)&lt;$O36,($M36-SUM($P36:R36))*$P36,IF((S$27-$I36)=$O36,$M36-SUM($N36:R36),0)))),IF($N36="정액법",IF((S$27-$I36)&lt;0,0,IF((S$27-$I36)=0,$M36*$P36/12*(12-$J36+1),IF((S$27-$I36)&lt;$O36,$M36*$P36,IF((S$27-$I36)=$O36,$M36-SUM($Q36:R36),0))))))</f>
        <v>0</v>
      </c>
      <c r="T36" s="88">
        <f>IF($N36="정률법",IF((T$27-$I36)&lt;0,0,IF((T$27-$I36)=0,$M36*$P36/12*(12-$J36+1),IF((T$27-$I36)&lt;$O36,($M36-SUM($P36:S36))*$P36,IF((T$27-$I36)=$O36,$M36-SUM($N36:S36),0)))),IF($N36="정액법",IF((T$27-$I36)&lt;0,0,IF((T$27-$I36)=0,$M36*$P36/12*(12-$J36+1),IF((T$27-$I36)&lt;$O36,$M36*$P36,IF((T$27-$I36)=$O36,$M36-SUM($Q36:S36),0))))))</f>
        <v>0</v>
      </c>
      <c r="U36" s="88">
        <f>IF($N36="정률법",IF((U$27-$I36)&lt;0,0,IF((U$27-$I36)=0,$M36*$P36/12*(12-$J36+1),IF((U$27-$I36)&lt;$O36,($M36-SUM($P36:T36))*$P36,IF((U$27-$I36)=$O36,$M36-SUM($N36:T36),0)))),IF($N36="정액법",IF((U$27-$I36)&lt;0,0,IF((U$27-$I36)=0,$M36*$P36/12*(12-$J36+1),IF((U$27-$I36)&lt;$O36,$M36*$P36,IF((U$27-$I36)=$O36,$M36-SUM($Q36:T36),0))))))</f>
        <v>0</v>
      </c>
      <c r="V36" s="88">
        <f>IF($N36="정률법",IF((V$27-$I36)&lt;0,0,IF((V$27-$I36)=0,$M36*$P36/12*(12-$J36+1),IF((V$27-$I36)&lt;$O36,($M36-SUM($P36:U36))*$P36,IF((V$27-$I36)=$O36,$M36-SUM($N36:U36),0)))),IF($N36="정액법",IF((V$27-$I36)&lt;0,0,IF((V$27-$I36)=0,$M36*$P36/12*(12-$J36+1),IF((V$27-$I36)&lt;$O36,$M36*$P36,IF((V$27-$I36)=$O36,$M36-SUM($Q36:U36),0))))))</f>
        <v>0</v>
      </c>
      <c r="W36" s="88">
        <f>IF($N36="정률법",IF((W$27-$I36)&lt;0,0,IF((W$27-$I36)=0,$M36*$P36/12*(12-$J36+1),IF((W$27-$I36)&lt;$O36,($M36-SUM($P36:V36))*$P36,IF((W$27-$I36)=$O36,$M36-SUM($N36:V36),0)))),IF($N36="정액법",IF((W$27-$I36)&lt;0,0,IF((W$27-$I36)=0,$M36*$P36/12*(12-$J36+1),IF((W$27-$I36)&lt;$O36,$M36*$P36,IF((W$27-$I36)=$O36,$M36-SUM($Q36:V36),0))))))</f>
        <v>0</v>
      </c>
      <c r="X36" s="88">
        <f>IF($N36="정률법",IF((X$27-$I36)&lt;0,0,IF((X$27-$I36)=0,$M36*$P36/12*(12-$J36+1),IF((X$27-$I36)&lt;$O36,($M36-SUM($P36:W36))*$P36,IF((X$27-$I36)=$O36,$M36-SUM($N36:W36),0)))),IF($N36="정액법",IF((X$27-$I36)&lt;0,0,IF((X$27-$I36)=0,$M36*$P36/12*(12-$J36+1),IF((X$27-$I36)&lt;$O36,$M36*$P36,IF((X$27-$I36)=$O36,$M36-SUM($Q36:W36),0))))))</f>
        <v>0</v>
      </c>
      <c r="Y36" s="88">
        <f>IF($N36="정률법",IF((Y$27-$I36)&lt;0,0,IF((Y$27-$I36)=0,$M36*$P36/12*(12-$J36+1),IF((Y$27-$I36)&lt;$O36,($M36-SUM($P36:X36))*$P36,IF((Y$27-$I36)=$O36,$M36-SUM($N36:X36),0)))),IF($N36="정액법",IF((Y$27-$I36)&lt;0,0,IF((Y$27-$I36)=0,$M36*$P36/12*(12-$J36+1),IF((Y$27-$I36)&lt;$O36,$M36*$P36,IF((Y$27-$I36)=$O36,$M36-SUM($Q36:X36),0))))))</f>
        <v>0</v>
      </c>
      <c r="Z36" s="88">
        <f>IF($N36="정률법",IF((Z$27-$I36)&lt;0,0,IF((Z$27-$I36)=0,$M36*$P36/12*(12-$J36+1),IF((Z$27-$I36)&lt;$O36,($M36-SUM($P36:Y36))*$P36,IF((Z$27-$I36)=$O36,$M36-SUM($N36:Y36),0)))),IF($N36="정액법",IF((Z$27-$I36)&lt;0,0,IF((Z$27-$I36)=0,$M36*$P36/12*(12-$J36+1),IF((Z$27-$I36)&lt;$O36,$M36*$P36,IF((Z$27-$I36)=$O36,$M36-SUM($Q36:Y36),0))))))</f>
        <v>0</v>
      </c>
      <c r="AA36" s="88">
        <f>IF($N36="정률법",IF((AA$27-$I36)&lt;0,0,IF((AA$27-$I36)=0,$M36*$P36/12*(12-$J36+1),IF((AA$27-$I36)&lt;$O36,($M36-SUM($P36:Z36))*$P36,IF((AA$27-$I36)=$O36,$M36-SUM($N36:Z36),0)))),IF($N36="정액법",IF((AA$27-$I36)&lt;0,0,IF((AA$27-$I36)=0,$M36*$P36/12*(12-$J36+1),IF((AA$27-$I36)&lt;$O36,$M36*$P36,IF((AA$27-$I36)=$O36,$M36-SUM($Q36:Z36),0))))))</f>
        <v>0</v>
      </c>
      <c r="AB36" s="88">
        <f>IF($N36="정률법",IF((AB$27-$I36)&lt;0,0,IF((AB$27-$I36)=0,$M36*$P36/12*(12-$J36+1),IF((AB$27-$I36)&lt;$O36,($M36-SUM($P36:AA36))*$P36,IF((AB$27-$I36)=$O36,$M36-SUM($N36:AA36),0)))),IF($N36="정액법",IF((AB$27-$I36)&lt;0,0,IF((AB$27-$I36)=0,$M36*$P36/12*(12-$J36+1),IF((AB$27-$I36)&lt;$O36,$M36*$P36,IF((AB$27-$I36)=$O36,$M36-SUM($Q36:AA36),0))))))</f>
        <v>0</v>
      </c>
      <c r="AC36" s="88">
        <f>IF($N36="정률법",IF((AC$27-$I36)&lt;0,0,IF((AC$27-$I36)=0,$M36*$P36/12*(12-$J36+1),IF((AC$27-$I36)&lt;$O36,($M36-SUM($P36:AB36))*$P36,IF((AC$27-$I36)=$O36,$M36-SUM($N36:AB36),0)))),IF($N36="정액법",IF((AC$27-$I36)&lt;0,0,IF((AC$27-$I36)=0,$M36*$P36/12*(12-$J36+1),IF((AC$27-$I36)&lt;$O36,$M36*$P36,IF((AC$27-$I36)=$O36,$M36-SUM($Q36:AB36),0))))))</f>
        <v>0</v>
      </c>
      <c r="AD36" s="88">
        <f>IF($N36="정률법",IF((AD$27-$I36)&lt;0,0,IF((AD$27-$I36)=0,$M36*$P36/12*(12-$J36+1),IF((AD$27-$I36)&lt;$O36,($M36-SUM($P36:AC36))*$P36,IF((AD$27-$I36)=$O36,$M36-SUM($N36:AC36),0)))),IF($N36="정액법",IF((AD$27-$I36)&lt;0,0,IF((AD$27-$I36)=0,$M36*$P36/12*(12-$J36+1),IF((AD$27-$I36)&lt;$O36,$M36*$P36,IF((AD$27-$I36)=$O36,$M36-SUM($Q36:AC36),0))))))</f>
        <v>0</v>
      </c>
      <c r="AE36" s="89"/>
      <c r="AF36" s="90">
        <f t="shared" si="4"/>
        <v>0</v>
      </c>
      <c r="AG36" s="88">
        <f t="shared" si="5"/>
        <v>0</v>
      </c>
      <c r="AH36" s="91">
        <f t="shared" si="2"/>
        <v>0</v>
      </c>
      <c r="AI36" s="77"/>
      <c r="AJ36" s="77"/>
      <c r="AK36" s="77"/>
      <c r="AL36" s="77"/>
      <c r="AM36" s="77"/>
      <c r="AN36" s="92"/>
      <c r="AP36" s="93">
        <f t="shared" si="7"/>
        <v>0</v>
      </c>
      <c r="AQ36" s="93">
        <f>IF($N36="정률법",IF((AQ$27-$I36)&lt;0,0,IF((AQ$27-$I36)=0,$M36*$P36/12*(12-$J36+1),IF((AQ$27-$I36)&lt;$O36,($M36-SUM(AP36:$AQ36))*$P36,IF((AQ$27-$I36)=$O36,$M36-SUM(AP36:$AQ36),0)))),IF($N36="정액법",IF((AQ$27-$I36)&lt;0,0,IF((AQ$27-$I36)=0,$M36*$P36/12*(12-$J36+1),IF((AQ$27-$I36)&lt;$O36,$M36*$P36,IF((AQ$27-$I36)=$O36,$M36-SUM(AP36:$AQ36),0))))))</f>
        <v>0</v>
      </c>
      <c r="AR36" s="93">
        <f>IF($N36="정률법",IF((AO$27-$I36)&lt;0,0,IF((AO$27-$I36)=0,$M36*$P36/12*(12-$J36+1),IF((AO$27-$I36)&lt;$O36,($M36-SUM($AQ36:AQ36))*$P36,IF((AO$27-$I36)=$O36,$M36-SUM($AQ36:AQ36),0)))),IF($N36="정액법",IF((AO$27-$I36)&lt;0,0,IF((AO$27-$I36)=0,$M36*$P36/12*(12-$J36+1),IF((AO$27-$I36)&lt;$O36,$M36*$P36,IF((AO$27-$I36)=$O36,$M36-SUM($AQ36:AQ36),0))))))</f>
        <v>0</v>
      </c>
      <c r="AS36" s="93">
        <f>IF($N36="정률법",IF((AS$27-$I36)&lt;0,0,IF((AS$27-$I36)=0,$M36*$P36/12*(12-$J36+1),IF((AS$27-$I36)&lt;$O36,($M36-SUM(AO36:$AQ36))*$P36,IF((AS$27-$I36)=$O36,$M36-SUM(AO36:$AQ36),0)))),IF($N36="정액법",IF((AS$27-$I36)&lt;0,0,IF((AS$27-$I36)=0,$M36*$P36/12*(12-$J36+1),IF((AS$27-$I36)&lt;$O36,$M36*$P36,IF((AS$27-$I36)=$O36,$M36-SUM(AO36:$AQ36),0))))))</f>
        <v>0</v>
      </c>
      <c r="AT36" s="93">
        <f>IF($N36="정률법",IF((AT$27-$I36)&lt;0,0,IF((AT$27-$I36)=0,$M36*$P36/12*(12-$J36+1),IF((AT$27-$I36)&lt;$O36,($M36-SUM($AQ36:AS36))*$P36,IF((AT$27-$I36)=$O36,$M36-SUM($AQ36:AS36),0)))),IF($N36="정액법",IF((AT$27-$I36)&lt;0,0,IF((AT$27-$I36)=0,$M36*$P36/12*(12-$J36+1),IF((AT$27-$I36)&lt;$O36,$M36*$P36,IF((AT$27-$I36)=$O36,$M36-SUM($AQ36:AS36),0))))))</f>
        <v>0</v>
      </c>
      <c r="AU36" s="93">
        <f>IF($N36="정률법",IF((AU$27-$I36)&lt;0,0,IF((AU$27-$I36)=0,$M36*$P36/12*(12-$J36+1),IF((AU$27-$I36)&lt;$O36,($M36-SUM($AQ36:AT36))*$P36,IF((AU$27-$I36)=$O36,$M36-SUM($AQ36:AT36),0)))),IF($N36="정액법",IF((AU$27-$I36)&lt;0,0,IF((AU$27-$I36)=0,$M36*$P36/12*(12-$J36+1),IF((AU$27-$I36)&lt;$O36,$M36*$P36,IF((AU$27-$I36)=$O36,$M36-SUM($AQ36:AT36),0))))))</f>
        <v>0</v>
      </c>
      <c r="AV36" s="93">
        <f>IF($N36="정률법",IF((AV$27-$I36)&lt;0,0,IF((AV$27-$I36)=0,$M36*$P36/12*(12-$J36+1),IF((AV$27-$I36)&lt;$O36,($M36-SUM($AQ36:AU36))*$P36,IF((AV$27-$I36)=$O36,$M36-SUM($AQ36:AU36),0)))),IF($N36="정액법",IF((AV$27-$I36)&lt;0,0,IF((AV$27-$I36)=0,$M36*$P36/12*(12-$J36+1),IF((AV$27-$I36)&lt;$O36,$M36*$P36,IF((AV$27-$I36)=$O36,$M36-SUM($AQ36:AU36),0))))))</f>
        <v>0</v>
      </c>
      <c r="AW36" s="93">
        <f>IF($N36="정률법",IF((AW$27-$I36)&lt;0,0,IF((AW$27-$I36)=0,$M36*$P36/12*(12-$J36+1),IF((AW$27-$I36)&lt;$O36,($M36-SUM($AQ36:AV36))*$P36,IF((AW$27-$I36)=$O36,$M36-SUM($AQ36:AV36),0)))),IF($N36="정액법",IF((AW$27-$I36)&lt;0,0,IF((AW$27-$I36)=0,$M36*$P36/12*(12-$J36+1),IF((AW$27-$I36)&lt;$O36,$M36*$P36,IF((AW$27-$I36)=$O36,$M36-SUM($AQ36:AV36),0))))))</f>
        <v>0</v>
      </c>
      <c r="AX36" s="93">
        <f>IF($N36="정률법",IF((AX$27-$I36)&lt;0,0,IF((AX$27-$I36)=0,$M36*$P36/12*(12-$J36+1),IF((AX$27-$I36)&lt;$O36,($M36-SUM($AQ36:AW36))*$P36,IF((AX$27-$I36)=$O36,$M36-SUM($AQ36:AW36),0)))),IF($N36="정액법",IF((AX$27-$I36)&lt;0,0,IF((AX$27-$I36)=0,$M36*$P36/12*(12-$J36+1),IF((AX$27-$I36)&lt;$O36,$M36*$P36,IF((AX$27-$I36)=$O36,$M36-SUM($AQ36:AW36),0))))))</f>
        <v>0</v>
      </c>
      <c r="AY36" s="93">
        <f>IF($N36="정률법",IF((AY$27-$I36)&lt;0,0,IF((AY$27-$I36)=0,$M36*$P36/12*(12-$J36+1),IF((AY$27-$I36)&lt;$O36,($M36-SUM($AQ36:AX36))*$P36,IF((AY$27-$I36)=$O36,$M36-SUM($AQ36:AX36),0)))),IF($N36="정액법",IF((AY$27-$I36)&lt;0,0,IF((AY$27-$I36)=0,$M36*$P36/12*(12-$J36+1),IF((AY$27-$I36)&lt;$O36,$M36*$P36,IF((AY$27-$I36)=$O36,$M36-SUM($AQ36:AX36),0))))))</f>
        <v>0</v>
      </c>
      <c r="AZ36" s="93">
        <f>IF($N36="정률법",IF((AZ$27-$I36)&lt;0,0,IF((AZ$27-$I36)=0,$M36*$P36/12*(12-$J36+1),IF((AZ$27-$I36)&lt;$O36,($M36-SUM($AQ36:AY36))*$P36,IF((AZ$27-$I36)=$O36,$M36-SUM($AQ36:AY36),0)))),IF($N36="정액법",IF((AZ$27-$I36)&lt;0,0,IF((AZ$27-$I36)=0,$M36*$P36/12*(12-$J36+1),IF((AZ$27-$I36)&lt;$O36,$M36*$P36,IF((AZ$27-$I36)=$O36,$M36-SUM($AQ36:AY36),0))))))</f>
        <v>0</v>
      </c>
    </row>
    <row r="37" spans="2:52" s="47" customFormat="1" ht="13.5" hidden="1" outlineLevel="2">
      <c r="B37" s="76">
        <v>9</v>
      </c>
      <c r="C37" s="77"/>
      <c r="D37" s="77"/>
      <c r="E37" s="78"/>
      <c r="F37" s="77"/>
      <c r="G37" s="191"/>
      <c r="H37" s="79"/>
      <c r="I37" s="80">
        <f t="shared" si="8"/>
        <v>1900</v>
      </c>
      <c r="J37" s="81" t="str">
        <f t="shared" si="9"/>
        <v>01</v>
      </c>
      <c r="K37" s="82"/>
      <c r="L37" s="82"/>
      <c r="M37" s="83">
        <f t="shared" si="6"/>
        <v>0</v>
      </c>
      <c r="N37" s="84" t="s">
        <v>65</v>
      </c>
      <c r="O37" s="85">
        <v>15</v>
      </c>
      <c r="P37" s="86">
        <f>IF($N37="정액법",VLOOKUP($O37,[1]Data!$J$3:$L$62,2),IF($N37="정률법",VLOOKUP($O37,[1]Data!$J$3:$L$62,3),"입력검증"))</f>
        <v>6.6000000000000003E-2</v>
      </c>
      <c r="Q37" s="87">
        <f t="shared" si="3"/>
        <v>0</v>
      </c>
      <c r="R37" s="88">
        <f>IF($N37="정률법",IF((R$27-$I37)&lt;0,0,IF((R$27-$I37)=0,$M37*$P37/12*(12-$J37+1),IF((R$27-$I37)&lt;$O37,($M37-SUM($P37:Q37))*$P37,IF((R$27-$I37)=$O37,$M37-SUM($N37:Q37),0)))),IF($N37="정액법",IF((R$27-$I37)&lt;0,0,IF((R$27-$I37)=0,$M37*$P37/12*(12-$J37+1),IF((R$27-$I37)&lt;$O37,$M37*$P37,IF((R$27-$I37)=$O37,$M37-SUM($Q37:Q37),0))))))</f>
        <v>0</v>
      </c>
      <c r="S37" s="88">
        <f>IF($N37="정률법",IF((S$27-$I37)&lt;0,0,IF((S$27-$I37)=0,$M37*$P37/12*(12-$J37+1),IF((S$27-$I37)&lt;$O37,($M37-SUM($P37:R37))*$P37,IF((S$27-$I37)=$O37,$M37-SUM($N37:R37),0)))),IF($N37="정액법",IF((S$27-$I37)&lt;0,0,IF((S$27-$I37)=0,$M37*$P37/12*(12-$J37+1),IF((S$27-$I37)&lt;$O37,$M37*$P37,IF((S$27-$I37)=$O37,$M37-SUM($Q37:R37),0))))))</f>
        <v>0</v>
      </c>
      <c r="T37" s="88">
        <f>IF($N37="정률법",IF((T$27-$I37)&lt;0,0,IF((T$27-$I37)=0,$M37*$P37/12*(12-$J37+1),IF((T$27-$I37)&lt;$O37,($M37-SUM($P37:S37))*$P37,IF((T$27-$I37)=$O37,$M37-SUM($N37:S37),0)))),IF($N37="정액법",IF((T$27-$I37)&lt;0,0,IF((T$27-$I37)=0,$M37*$P37/12*(12-$J37+1),IF((T$27-$I37)&lt;$O37,$M37*$P37,IF((T$27-$I37)=$O37,$M37-SUM($Q37:S37),0))))))</f>
        <v>0</v>
      </c>
      <c r="U37" s="88">
        <f>IF($N37="정률법",IF((U$27-$I37)&lt;0,0,IF((U$27-$I37)=0,$M37*$P37/12*(12-$J37+1),IF((U$27-$I37)&lt;$O37,($M37-SUM($P37:T37))*$P37,IF((U$27-$I37)=$O37,$M37-SUM($N37:T37),0)))),IF($N37="정액법",IF((U$27-$I37)&lt;0,0,IF((U$27-$I37)=0,$M37*$P37/12*(12-$J37+1),IF((U$27-$I37)&lt;$O37,$M37*$P37,IF((U$27-$I37)=$O37,$M37-SUM($Q37:T37),0))))))</f>
        <v>0</v>
      </c>
      <c r="V37" s="88">
        <f>IF($N37="정률법",IF((V$27-$I37)&lt;0,0,IF((V$27-$I37)=0,$M37*$P37/12*(12-$J37+1),IF((V$27-$I37)&lt;$O37,($M37-SUM($P37:U37))*$P37,IF((V$27-$I37)=$O37,$M37-SUM($N37:U37),0)))),IF($N37="정액법",IF((V$27-$I37)&lt;0,0,IF((V$27-$I37)=0,$M37*$P37/12*(12-$J37+1),IF((V$27-$I37)&lt;$O37,$M37*$P37,IF((V$27-$I37)=$O37,$M37-SUM($Q37:U37),0))))))</f>
        <v>0</v>
      </c>
      <c r="W37" s="88">
        <f>IF($N37="정률법",IF((W$27-$I37)&lt;0,0,IF((W$27-$I37)=0,$M37*$P37/12*(12-$J37+1),IF((W$27-$I37)&lt;$O37,($M37-SUM($P37:V37))*$P37,IF((W$27-$I37)=$O37,$M37-SUM($N37:V37),0)))),IF($N37="정액법",IF((W$27-$I37)&lt;0,0,IF((W$27-$I37)=0,$M37*$P37/12*(12-$J37+1),IF((W$27-$I37)&lt;$O37,$M37*$P37,IF((W$27-$I37)=$O37,$M37-SUM($Q37:V37),0))))))</f>
        <v>0</v>
      </c>
      <c r="X37" s="88">
        <f>IF($N37="정률법",IF((X$27-$I37)&lt;0,0,IF((X$27-$I37)=0,$M37*$P37/12*(12-$J37+1),IF((X$27-$I37)&lt;$O37,($M37-SUM($P37:W37))*$P37,IF((X$27-$I37)=$O37,$M37-SUM($N37:W37),0)))),IF($N37="정액법",IF((X$27-$I37)&lt;0,0,IF((X$27-$I37)=0,$M37*$P37/12*(12-$J37+1),IF((X$27-$I37)&lt;$O37,$M37*$P37,IF((X$27-$I37)=$O37,$M37-SUM($Q37:W37),0))))))</f>
        <v>0</v>
      </c>
      <c r="Y37" s="88">
        <f>IF($N37="정률법",IF((Y$27-$I37)&lt;0,0,IF((Y$27-$I37)=0,$M37*$P37/12*(12-$J37+1),IF((Y$27-$I37)&lt;$O37,($M37-SUM($P37:X37))*$P37,IF((Y$27-$I37)=$O37,$M37-SUM($N37:X37),0)))),IF($N37="정액법",IF((Y$27-$I37)&lt;0,0,IF((Y$27-$I37)=0,$M37*$P37/12*(12-$J37+1),IF((Y$27-$I37)&lt;$O37,$M37*$P37,IF((Y$27-$I37)=$O37,$M37-SUM($Q37:X37),0))))))</f>
        <v>0</v>
      </c>
      <c r="Z37" s="88">
        <f>IF($N37="정률법",IF((Z$27-$I37)&lt;0,0,IF((Z$27-$I37)=0,$M37*$P37/12*(12-$J37+1),IF((Z$27-$I37)&lt;$O37,($M37-SUM($P37:Y37))*$P37,IF((Z$27-$I37)=$O37,$M37-SUM($N37:Y37),0)))),IF($N37="정액법",IF((Z$27-$I37)&lt;0,0,IF((Z$27-$I37)=0,$M37*$P37/12*(12-$J37+1),IF((Z$27-$I37)&lt;$O37,$M37*$P37,IF((Z$27-$I37)=$O37,$M37-SUM($Q37:Y37),0))))))</f>
        <v>0</v>
      </c>
      <c r="AA37" s="88">
        <f>IF($N37="정률법",IF((AA$27-$I37)&lt;0,0,IF((AA$27-$I37)=0,$M37*$P37/12*(12-$J37+1),IF((AA$27-$I37)&lt;$O37,($M37-SUM($P37:Z37))*$P37,IF((AA$27-$I37)=$O37,$M37-SUM($N37:Z37),0)))),IF($N37="정액법",IF((AA$27-$I37)&lt;0,0,IF((AA$27-$I37)=0,$M37*$P37/12*(12-$J37+1),IF((AA$27-$I37)&lt;$O37,$M37*$P37,IF((AA$27-$I37)=$O37,$M37-SUM($Q37:Z37),0))))))</f>
        <v>0</v>
      </c>
      <c r="AB37" s="88">
        <f>IF($N37="정률법",IF((AB$27-$I37)&lt;0,0,IF((AB$27-$I37)=0,$M37*$P37/12*(12-$J37+1),IF((AB$27-$I37)&lt;$O37,($M37-SUM($P37:AA37))*$P37,IF((AB$27-$I37)=$O37,$M37-SUM($N37:AA37),0)))),IF($N37="정액법",IF((AB$27-$I37)&lt;0,0,IF((AB$27-$I37)=0,$M37*$P37/12*(12-$J37+1),IF((AB$27-$I37)&lt;$O37,$M37*$P37,IF((AB$27-$I37)=$O37,$M37-SUM($Q37:AA37),0))))))</f>
        <v>0</v>
      </c>
      <c r="AC37" s="88">
        <f>IF($N37="정률법",IF((AC$27-$I37)&lt;0,0,IF((AC$27-$I37)=0,$M37*$P37/12*(12-$J37+1),IF((AC$27-$I37)&lt;$O37,($M37-SUM($P37:AB37))*$P37,IF((AC$27-$I37)=$O37,$M37-SUM($N37:AB37),0)))),IF($N37="정액법",IF((AC$27-$I37)&lt;0,0,IF((AC$27-$I37)=0,$M37*$P37/12*(12-$J37+1),IF((AC$27-$I37)&lt;$O37,$M37*$P37,IF((AC$27-$I37)=$O37,$M37-SUM($Q37:AB37),0))))))</f>
        <v>0</v>
      </c>
      <c r="AD37" s="88">
        <f>IF($N37="정률법",IF((AD$27-$I37)&lt;0,0,IF((AD$27-$I37)=0,$M37*$P37/12*(12-$J37+1),IF((AD$27-$I37)&lt;$O37,($M37-SUM($P37:AC37))*$P37,IF((AD$27-$I37)=$O37,$M37-SUM($N37:AC37),0)))),IF($N37="정액법",IF((AD$27-$I37)&lt;0,0,IF((AD$27-$I37)=0,$M37*$P37/12*(12-$J37+1),IF((AD$27-$I37)&lt;$O37,$M37*$P37,IF((AD$27-$I37)=$O37,$M37-SUM($Q37:AC37),0))))))</f>
        <v>0</v>
      </c>
      <c r="AE37" s="89"/>
      <c r="AF37" s="90">
        <f t="shared" si="4"/>
        <v>0</v>
      </c>
      <c r="AG37" s="88">
        <f t="shared" si="5"/>
        <v>0</v>
      </c>
      <c r="AH37" s="91">
        <f t="shared" si="2"/>
        <v>0</v>
      </c>
      <c r="AI37" s="77"/>
      <c r="AJ37" s="77"/>
      <c r="AK37" s="77"/>
      <c r="AL37" s="77"/>
      <c r="AM37" s="77"/>
      <c r="AN37" s="92"/>
      <c r="AP37" s="93">
        <f t="shared" si="7"/>
        <v>0</v>
      </c>
      <c r="AQ37" s="93">
        <f>IF($N37="정률법",IF((AQ$27-$I37)&lt;0,0,IF((AQ$27-$I37)=0,$M37*$P37/12*(12-$J37+1),IF((AQ$27-$I37)&lt;$O37,($M37-SUM(AP37:$AQ37))*$P37,IF((AQ$27-$I37)=$O37,$M37-SUM(AP37:$AQ37),0)))),IF($N37="정액법",IF((AQ$27-$I37)&lt;0,0,IF((AQ$27-$I37)=0,$M37*$P37/12*(12-$J37+1),IF((AQ$27-$I37)&lt;$O37,$M37*$P37,IF((AQ$27-$I37)=$O37,$M37-SUM(AP37:$AQ37),0))))))</f>
        <v>0</v>
      </c>
      <c r="AR37" s="93">
        <f>IF($N37="정률법",IF((AO$27-$I37)&lt;0,0,IF((AO$27-$I37)=0,$M37*$P37/12*(12-$J37+1),IF((AO$27-$I37)&lt;$O37,($M37-SUM($AQ37:AQ37))*$P37,IF((AO$27-$I37)=$O37,$M37-SUM($AQ37:AQ37),0)))),IF($N37="정액법",IF((AO$27-$I37)&lt;0,0,IF((AO$27-$I37)=0,$M37*$P37/12*(12-$J37+1),IF((AO$27-$I37)&lt;$O37,$M37*$P37,IF((AO$27-$I37)=$O37,$M37-SUM($AQ37:AQ37),0))))))</f>
        <v>0</v>
      </c>
      <c r="AS37" s="93">
        <f>IF($N37="정률법",IF((AS$27-$I37)&lt;0,0,IF((AS$27-$I37)=0,$M37*$P37/12*(12-$J37+1),IF((AS$27-$I37)&lt;$O37,($M37-SUM(AO37:$AQ37))*$P37,IF((AS$27-$I37)=$O37,$M37-SUM(AO37:$AQ37),0)))),IF($N37="정액법",IF((AS$27-$I37)&lt;0,0,IF((AS$27-$I37)=0,$M37*$P37/12*(12-$J37+1),IF((AS$27-$I37)&lt;$O37,$M37*$P37,IF((AS$27-$I37)=$O37,$M37-SUM(AO37:$AQ37),0))))))</f>
        <v>0</v>
      </c>
      <c r="AT37" s="93">
        <f>IF($N37="정률법",IF((AT$27-$I37)&lt;0,0,IF((AT$27-$I37)=0,$M37*$P37/12*(12-$J37+1),IF((AT$27-$I37)&lt;$O37,($M37-SUM($AQ37:AS37))*$P37,IF((AT$27-$I37)=$O37,$M37-SUM($AQ37:AS37),0)))),IF($N37="정액법",IF((AT$27-$I37)&lt;0,0,IF((AT$27-$I37)=0,$M37*$P37/12*(12-$J37+1),IF((AT$27-$I37)&lt;$O37,$M37*$P37,IF((AT$27-$I37)=$O37,$M37-SUM($AQ37:AS37),0))))))</f>
        <v>0</v>
      </c>
      <c r="AU37" s="93">
        <f>IF($N37="정률법",IF((AU$27-$I37)&lt;0,0,IF((AU$27-$I37)=0,$M37*$P37/12*(12-$J37+1),IF((AU$27-$I37)&lt;$O37,($M37-SUM($AQ37:AT37))*$P37,IF((AU$27-$I37)=$O37,$M37-SUM($AQ37:AT37),0)))),IF($N37="정액법",IF((AU$27-$I37)&lt;0,0,IF((AU$27-$I37)=0,$M37*$P37/12*(12-$J37+1),IF((AU$27-$I37)&lt;$O37,$M37*$P37,IF((AU$27-$I37)=$O37,$M37-SUM($AQ37:AT37),0))))))</f>
        <v>0</v>
      </c>
      <c r="AV37" s="93">
        <f>IF($N37="정률법",IF((AV$27-$I37)&lt;0,0,IF((AV$27-$I37)=0,$M37*$P37/12*(12-$J37+1),IF((AV$27-$I37)&lt;$O37,($M37-SUM($AQ37:AU37))*$P37,IF((AV$27-$I37)=$O37,$M37-SUM($AQ37:AU37),0)))),IF($N37="정액법",IF((AV$27-$I37)&lt;0,0,IF((AV$27-$I37)=0,$M37*$P37/12*(12-$J37+1),IF((AV$27-$I37)&lt;$O37,$M37*$P37,IF((AV$27-$I37)=$O37,$M37-SUM($AQ37:AU37),0))))))</f>
        <v>0</v>
      </c>
      <c r="AW37" s="93">
        <f>IF($N37="정률법",IF((AW$27-$I37)&lt;0,0,IF((AW$27-$I37)=0,$M37*$P37/12*(12-$J37+1),IF((AW$27-$I37)&lt;$O37,($M37-SUM($AQ37:AV37))*$P37,IF((AW$27-$I37)=$O37,$M37-SUM($AQ37:AV37),0)))),IF($N37="정액법",IF((AW$27-$I37)&lt;0,0,IF((AW$27-$I37)=0,$M37*$P37/12*(12-$J37+1),IF((AW$27-$I37)&lt;$O37,$M37*$P37,IF((AW$27-$I37)=$O37,$M37-SUM($AQ37:AV37),0))))))</f>
        <v>0</v>
      </c>
      <c r="AX37" s="93">
        <f>IF($N37="정률법",IF((AX$27-$I37)&lt;0,0,IF((AX$27-$I37)=0,$M37*$P37/12*(12-$J37+1),IF((AX$27-$I37)&lt;$O37,($M37-SUM($AQ37:AW37))*$P37,IF((AX$27-$I37)=$O37,$M37-SUM($AQ37:AW37),0)))),IF($N37="정액법",IF((AX$27-$I37)&lt;0,0,IF((AX$27-$I37)=0,$M37*$P37/12*(12-$J37+1),IF((AX$27-$I37)&lt;$O37,$M37*$P37,IF((AX$27-$I37)=$O37,$M37-SUM($AQ37:AW37),0))))))</f>
        <v>0</v>
      </c>
      <c r="AY37" s="93">
        <f>IF($N37="정률법",IF((AY$27-$I37)&lt;0,0,IF((AY$27-$I37)=0,$M37*$P37/12*(12-$J37+1),IF((AY$27-$I37)&lt;$O37,($M37-SUM($AQ37:AX37))*$P37,IF((AY$27-$I37)=$O37,$M37-SUM($AQ37:AX37),0)))),IF($N37="정액법",IF((AY$27-$I37)&lt;0,0,IF((AY$27-$I37)=0,$M37*$P37/12*(12-$J37+1),IF((AY$27-$I37)&lt;$O37,$M37*$P37,IF((AY$27-$I37)=$O37,$M37-SUM($AQ37:AX37),0))))))</f>
        <v>0</v>
      </c>
      <c r="AZ37" s="93">
        <f>IF($N37="정률법",IF((AZ$27-$I37)&lt;0,0,IF((AZ$27-$I37)=0,$M37*$P37/12*(12-$J37+1),IF((AZ$27-$I37)&lt;$O37,($M37-SUM($AQ37:AY37))*$P37,IF((AZ$27-$I37)=$O37,$M37-SUM($AQ37:AY37),0)))),IF($N37="정액법",IF((AZ$27-$I37)&lt;0,0,IF((AZ$27-$I37)=0,$M37*$P37/12*(12-$J37+1),IF((AZ$27-$I37)&lt;$O37,$M37*$P37,IF((AZ$27-$I37)=$O37,$M37-SUM($AQ37:AY37),0))))))</f>
        <v>0</v>
      </c>
    </row>
    <row r="38" spans="2:52" s="47" customFormat="1" ht="13.5" hidden="1" outlineLevel="2">
      <c r="B38" s="76">
        <v>10</v>
      </c>
      <c r="C38" s="77"/>
      <c r="D38" s="77"/>
      <c r="E38" s="78"/>
      <c r="F38" s="77"/>
      <c r="G38" s="191"/>
      <c r="H38" s="79"/>
      <c r="I38" s="80">
        <f t="shared" si="8"/>
        <v>1900</v>
      </c>
      <c r="J38" s="81" t="str">
        <f t="shared" si="9"/>
        <v>01</v>
      </c>
      <c r="K38" s="82"/>
      <c r="L38" s="82"/>
      <c r="M38" s="83">
        <f t="shared" si="6"/>
        <v>0</v>
      </c>
      <c r="N38" s="84" t="s">
        <v>65</v>
      </c>
      <c r="O38" s="85">
        <v>15</v>
      </c>
      <c r="P38" s="86">
        <f>IF($N38="정액법",VLOOKUP($O38,[1]Data!$J$3:$L$62,2),IF($N38="정률법",VLOOKUP($O38,[1]Data!$J$3:$L$62,3),"입력검증"))</f>
        <v>6.6000000000000003E-2</v>
      </c>
      <c r="Q38" s="87">
        <f t="shared" si="3"/>
        <v>0</v>
      </c>
      <c r="R38" s="88">
        <f>IF($N38="정률법",IF((R$27-$I38)&lt;0,0,IF((R$27-$I38)=0,$M38*$P38/12*(12-$J38+1),IF((R$27-$I38)&lt;$O38,($M38-SUM($P38:Q38))*$P38,IF((R$27-$I38)=$O38,$M38-SUM($N38:Q38),0)))),IF($N38="정액법",IF((R$27-$I38)&lt;0,0,IF((R$27-$I38)=0,$M38*$P38/12*(12-$J38+1),IF((R$27-$I38)&lt;$O38,$M38*$P38,IF((R$27-$I38)=$O38,$M38-SUM($Q38:Q38),0))))))</f>
        <v>0</v>
      </c>
      <c r="S38" s="88">
        <f>IF($N38="정률법",IF((S$27-$I38)&lt;0,0,IF((S$27-$I38)=0,$M38*$P38/12*(12-$J38+1),IF((S$27-$I38)&lt;$O38,($M38-SUM($P38:R38))*$P38,IF((S$27-$I38)=$O38,$M38-SUM($N38:R38),0)))),IF($N38="정액법",IF((S$27-$I38)&lt;0,0,IF((S$27-$I38)=0,$M38*$P38/12*(12-$J38+1),IF((S$27-$I38)&lt;$O38,$M38*$P38,IF((S$27-$I38)=$O38,$M38-SUM($Q38:R38),0))))))</f>
        <v>0</v>
      </c>
      <c r="T38" s="88">
        <f>IF($N38="정률법",IF((T$27-$I38)&lt;0,0,IF((T$27-$I38)=0,$M38*$P38/12*(12-$J38+1),IF((T$27-$I38)&lt;$O38,($M38-SUM($P38:S38))*$P38,IF((T$27-$I38)=$O38,$M38-SUM($N38:S38),0)))),IF($N38="정액법",IF((T$27-$I38)&lt;0,0,IF((T$27-$I38)=0,$M38*$P38/12*(12-$J38+1),IF((T$27-$I38)&lt;$O38,$M38*$P38,IF((T$27-$I38)=$O38,$M38-SUM($Q38:S38),0))))))</f>
        <v>0</v>
      </c>
      <c r="U38" s="88">
        <f>IF($N38="정률법",IF((U$27-$I38)&lt;0,0,IF((U$27-$I38)=0,$M38*$P38/12*(12-$J38+1),IF((U$27-$I38)&lt;$O38,($M38-SUM($P38:T38))*$P38,IF((U$27-$I38)=$O38,$M38-SUM($N38:T38),0)))),IF($N38="정액법",IF((U$27-$I38)&lt;0,0,IF((U$27-$I38)=0,$M38*$P38/12*(12-$J38+1),IF((U$27-$I38)&lt;$O38,$M38*$P38,IF((U$27-$I38)=$O38,$M38-SUM($Q38:T38),0))))))</f>
        <v>0</v>
      </c>
      <c r="V38" s="88">
        <f>IF($N38="정률법",IF((V$27-$I38)&lt;0,0,IF((V$27-$I38)=0,$M38*$P38/12*(12-$J38+1),IF((V$27-$I38)&lt;$O38,($M38-SUM($P38:U38))*$P38,IF((V$27-$I38)=$O38,$M38-SUM($N38:U38),0)))),IF($N38="정액법",IF((V$27-$I38)&lt;0,0,IF((V$27-$I38)=0,$M38*$P38/12*(12-$J38+1),IF((V$27-$I38)&lt;$O38,$M38*$P38,IF((V$27-$I38)=$O38,$M38-SUM($Q38:U38),0))))))</f>
        <v>0</v>
      </c>
      <c r="W38" s="88">
        <f>IF($N38="정률법",IF((W$27-$I38)&lt;0,0,IF((W$27-$I38)=0,$M38*$P38/12*(12-$J38+1),IF((W$27-$I38)&lt;$O38,($M38-SUM($P38:V38))*$P38,IF((W$27-$I38)=$O38,$M38-SUM($N38:V38),0)))),IF($N38="정액법",IF((W$27-$I38)&lt;0,0,IF((W$27-$I38)=0,$M38*$P38/12*(12-$J38+1),IF((W$27-$I38)&lt;$O38,$M38*$P38,IF((W$27-$I38)=$O38,$M38-SUM($Q38:V38),0))))))</f>
        <v>0</v>
      </c>
      <c r="X38" s="88">
        <f>IF($N38="정률법",IF((X$27-$I38)&lt;0,0,IF((X$27-$I38)=0,$M38*$P38/12*(12-$J38+1),IF((X$27-$I38)&lt;$O38,($M38-SUM($P38:W38))*$P38,IF((X$27-$I38)=$O38,$M38-SUM($N38:W38),0)))),IF($N38="정액법",IF((X$27-$I38)&lt;0,0,IF((X$27-$I38)=0,$M38*$P38/12*(12-$J38+1),IF((X$27-$I38)&lt;$O38,$M38*$P38,IF((X$27-$I38)=$O38,$M38-SUM($Q38:W38),0))))))</f>
        <v>0</v>
      </c>
      <c r="Y38" s="88">
        <f>IF($N38="정률법",IF((Y$27-$I38)&lt;0,0,IF((Y$27-$I38)=0,$M38*$P38/12*(12-$J38+1),IF((Y$27-$I38)&lt;$O38,($M38-SUM($P38:X38))*$P38,IF((Y$27-$I38)=$O38,$M38-SUM($N38:X38),0)))),IF($N38="정액법",IF((Y$27-$I38)&lt;0,0,IF((Y$27-$I38)=0,$M38*$P38/12*(12-$J38+1),IF((Y$27-$I38)&lt;$O38,$M38*$P38,IF((Y$27-$I38)=$O38,$M38-SUM($Q38:X38),0))))))</f>
        <v>0</v>
      </c>
      <c r="Z38" s="88">
        <f>IF($N38="정률법",IF((Z$27-$I38)&lt;0,0,IF((Z$27-$I38)=0,$M38*$P38/12*(12-$J38+1),IF((Z$27-$I38)&lt;$O38,($M38-SUM($P38:Y38))*$P38,IF((Z$27-$I38)=$O38,$M38-SUM($N38:Y38),0)))),IF($N38="정액법",IF((Z$27-$I38)&lt;0,0,IF((Z$27-$I38)=0,$M38*$P38/12*(12-$J38+1),IF((Z$27-$I38)&lt;$O38,$M38*$P38,IF((Z$27-$I38)=$O38,$M38-SUM($Q38:Y38),0))))))</f>
        <v>0</v>
      </c>
      <c r="AA38" s="88">
        <f>IF($N38="정률법",IF((AA$27-$I38)&lt;0,0,IF((AA$27-$I38)=0,$M38*$P38/12*(12-$J38+1),IF((AA$27-$I38)&lt;$O38,($M38-SUM($P38:Z38))*$P38,IF((AA$27-$I38)=$O38,$M38-SUM($N38:Z38),0)))),IF($N38="정액법",IF((AA$27-$I38)&lt;0,0,IF((AA$27-$I38)=0,$M38*$P38/12*(12-$J38+1),IF((AA$27-$I38)&lt;$O38,$M38*$P38,IF((AA$27-$I38)=$O38,$M38-SUM($Q38:Z38),0))))))</f>
        <v>0</v>
      </c>
      <c r="AB38" s="88">
        <f>IF($N38="정률법",IF((AB$27-$I38)&lt;0,0,IF((AB$27-$I38)=0,$M38*$P38/12*(12-$J38+1),IF((AB$27-$I38)&lt;$O38,($M38-SUM($P38:AA38))*$P38,IF((AB$27-$I38)=$O38,$M38-SUM($N38:AA38),0)))),IF($N38="정액법",IF((AB$27-$I38)&lt;0,0,IF((AB$27-$I38)=0,$M38*$P38/12*(12-$J38+1),IF((AB$27-$I38)&lt;$O38,$M38*$P38,IF((AB$27-$I38)=$O38,$M38-SUM($Q38:AA38),0))))))</f>
        <v>0</v>
      </c>
      <c r="AC38" s="88">
        <f>IF($N38="정률법",IF((AC$27-$I38)&lt;0,0,IF((AC$27-$I38)=0,$M38*$P38/12*(12-$J38+1),IF((AC$27-$I38)&lt;$O38,($M38-SUM($P38:AB38))*$P38,IF((AC$27-$I38)=$O38,$M38-SUM($N38:AB38),0)))),IF($N38="정액법",IF((AC$27-$I38)&lt;0,0,IF((AC$27-$I38)=0,$M38*$P38/12*(12-$J38+1),IF((AC$27-$I38)&lt;$O38,$M38*$P38,IF((AC$27-$I38)=$O38,$M38-SUM($Q38:AB38),0))))))</f>
        <v>0</v>
      </c>
      <c r="AD38" s="88">
        <f>IF($N38="정률법",IF((AD$27-$I38)&lt;0,0,IF((AD$27-$I38)=0,$M38*$P38/12*(12-$J38+1),IF((AD$27-$I38)&lt;$O38,($M38-SUM($P38:AC38))*$P38,IF((AD$27-$I38)=$O38,$M38-SUM($N38:AC38),0)))),IF($N38="정액법",IF((AD$27-$I38)&lt;0,0,IF((AD$27-$I38)=0,$M38*$P38/12*(12-$J38+1),IF((AD$27-$I38)&lt;$O38,$M38*$P38,IF((AD$27-$I38)=$O38,$M38-SUM($Q38:AC38),0))))))</f>
        <v>0</v>
      </c>
      <c r="AE38" s="89"/>
      <c r="AF38" s="90">
        <f t="shared" si="4"/>
        <v>0</v>
      </c>
      <c r="AG38" s="88">
        <f t="shared" si="5"/>
        <v>0</v>
      </c>
      <c r="AH38" s="91">
        <f t="shared" si="2"/>
        <v>0</v>
      </c>
      <c r="AI38" s="77"/>
      <c r="AJ38" s="77"/>
      <c r="AK38" s="77"/>
      <c r="AL38" s="77"/>
      <c r="AM38" s="77"/>
      <c r="AN38" s="92"/>
      <c r="AP38" s="93">
        <f t="shared" si="7"/>
        <v>0</v>
      </c>
      <c r="AQ38" s="93">
        <f>IF($N38="정률법",IF((AQ$27-$I38)&lt;0,0,IF((AQ$27-$I38)=0,$M38*$P38/12*(12-$J38+1),IF((AQ$27-$I38)&lt;$O38,($M38-SUM(AP38:$AQ38))*$P38,IF((AQ$27-$I38)=$O38,$M38-SUM(AP38:$AQ38),0)))),IF($N38="정액법",IF((AQ$27-$I38)&lt;0,0,IF((AQ$27-$I38)=0,$M38*$P38/12*(12-$J38+1),IF((AQ$27-$I38)&lt;$O38,$M38*$P38,IF((AQ$27-$I38)=$O38,$M38-SUM(AP38:$AQ38),0))))))</f>
        <v>0</v>
      </c>
      <c r="AR38" s="93">
        <f>IF($N38="정률법",IF((AO$27-$I38)&lt;0,0,IF((AO$27-$I38)=0,$M38*$P38/12*(12-$J38+1),IF((AO$27-$I38)&lt;$O38,($M38-SUM($AQ38:AQ38))*$P38,IF((AO$27-$I38)=$O38,$M38-SUM($AQ38:AQ38),0)))),IF($N38="정액법",IF((AO$27-$I38)&lt;0,0,IF((AO$27-$I38)=0,$M38*$P38/12*(12-$J38+1),IF((AO$27-$I38)&lt;$O38,$M38*$P38,IF((AO$27-$I38)=$O38,$M38-SUM($AQ38:AQ38),0))))))</f>
        <v>0</v>
      </c>
      <c r="AS38" s="93">
        <f>IF($N38="정률법",IF((AS$27-$I38)&lt;0,0,IF((AS$27-$I38)=0,$M38*$P38/12*(12-$J38+1),IF((AS$27-$I38)&lt;$O38,($M38-SUM(AO38:$AQ38))*$P38,IF((AS$27-$I38)=$O38,$M38-SUM(AO38:$AQ38),0)))),IF($N38="정액법",IF((AS$27-$I38)&lt;0,0,IF((AS$27-$I38)=0,$M38*$P38/12*(12-$J38+1),IF((AS$27-$I38)&lt;$O38,$M38*$P38,IF((AS$27-$I38)=$O38,$M38-SUM(AO38:$AQ38),0))))))</f>
        <v>0</v>
      </c>
      <c r="AT38" s="93">
        <f>IF($N38="정률법",IF((AT$27-$I38)&lt;0,0,IF((AT$27-$I38)=0,$M38*$P38/12*(12-$J38+1),IF((AT$27-$I38)&lt;$O38,($M38-SUM($AQ38:AS38))*$P38,IF((AT$27-$I38)=$O38,$M38-SUM($AQ38:AS38),0)))),IF($N38="정액법",IF((AT$27-$I38)&lt;0,0,IF((AT$27-$I38)=0,$M38*$P38/12*(12-$J38+1),IF((AT$27-$I38)&lt;$O38,$M38*$P38,IF((AT$27-$I38)=$O38,$M38-SUM($AQ38:AS38),0))))))</f>
        <v>0</v>
      </c>
      <c r="AU38" s="93">
        <f>IF($N38="정률법",IF((AU$27-$I38)&lt;0,0,IF((AU$27-$I38)=0,$M38*$P38/12*(12-$J38+1),IF((AU$27-$I38)&lt;$O38,($M38-SUM($AQ38:AT38))*$P38,IF((AU$27-$I38)=$O38,$M38-SUM($AQ38:AT38),0)))),IF($N38="정액법",IF((AU$27-$I38)&lt;0,0,IF((AU$27-$I38)=0,$M38*$P38/12*(12-$J38+1),IF((AU$27-$I38)&lt;$O38,$M38*$P38,IF((AU$27-$I38)=$O38,$M38-SUM($AQ38:AT38),0))))))</f>
        <v>0</v>
      </c>
      <c r="AV38" s="93">
        <f>IF($N38="정률법",IF((AV$27-$I38)&lt;0,0,IF((AV$27-$I38)=0,$M38*$P38/12*(12-$J38+1),IF((AV$27-$I38)&lt;$O38,($M38-SUM($AQ38:AU38))*$P38,IF((AV$27-$I38)=$O38,$M38-SUM($AQ38:AU38),0)))),IF($N38="정액법",IF((AV$27-$I38)&lt;0,0,IF((AV$27-$I38)=0,$M38*$P38/12*(12-$J38+1),IF((AV$27-$I38)&lt;$O38,$M38*$P38,IF((AV$27-$I38)=$O38,$M38-SUM($AQ38:AU38),0))))))</f>
        <v>0</v>
      </c>
      <c r="AW38" s="93">
        <f>IF($N38="정률법",IF((AW$27-$I38)&lt;0,0,IF((AW$27-$I38)=0,$M38*$P38/12*(12-$J38+1),IF((AW$27-$I38)&lt;$O38,($M38-SUM($AQ38:AV38))*$P38,IF((AW$27-$I38)=$O38,$M38-SUM($AQ38:AV38),0)))),IF($N38="정액법",IF((AW$27-$I38)&lt;0,0,IF((AW$27-$I38)=0,$M38*$P38/12*(12-$J38+1),IF((AW$27-$I38)&lt;$O38,$M38*$P38,IF((AW$27-$I38)=$O38,$M38-SUM($AQ38:AV38),0))))))</f>
        <v>0</v>
      </c>
      <c r="AX38" s="93">
        <f>IF($N38="정률법",IF((AX$27-$I38)&lt;0,0,IF((AX$27-$I38)=0,$M38*$P38/12*(12-$J38+1),IF((AX$27-$I38)&lt;$O38,($M38-SUM($AQ38:AW38))*$P38,IF((AX$27-$I38)=$O38,$M38-SUM($AQ38:AW38),0)))),IF($N38="정액법",IF((AX$27-$I38)&lt;0,0,IF((AX$27-$I38)=0,$M38*$P38/12*(12-$J38+1),IF((AX$27-$I38)&lt;$O38,$M38*$P38,IF((AX$27-$I38)=$O38,$M38-SUM($AQ38:AW38),0))))))</f>
        <v>0</v>
      </c>
      <c r="AY38" s="93">
        <f>IF($N38="정률법",IF((AY$27-$I38)&lt;0,0,IF((AY$27-$I38)=0,$M38*$P38/12*(12-$J38+1),IF((AY$27-$I38)&lt;$O38,($M38-SUM($AQ38:AX38))*$P38,IF((AY$27-$I38)=$O38,$M38-SUM($AQ38:AX38),0)))),IF($N38="정액법",IF((AY$27-$I38)&lt;0,0,IF((AY$27-$I38)=0,$M38*$P38/12*(12-$J38+1),IF((AY$27-$I38)&lt;$O38,$M38*$P38,IF((AY$27-$I38)=$O38,$M38-SUM($AQ38:AX38),0))))))</f>
        <v>0</v>
      </c>
      <c r="AZ38" s="93">
        <f>IF($N38="정률법",IF((AZ$27-$I38)&lt;0,0,IF((AZ$27-$I38)=0,$M38*$P38/12*(12-$J38+1),IF((AZ$27-$I38)&lt;$O38,($M38-SUM($AQ38:AY38))*$P38,IF((AZ$27-$I38)=$O38,$M38-SUM($AQ38:AY38),0)))),IF($N38="정액법",IF((AZ$27-$I38)&lt;0,0,IF((AZ$27-$I38)=0,$M38*$P38/12*(12-$J38+1),IF((AZ$27-$I38)&lt;$O38,$M38*$P38,IF((AZ$27-$I38)=$O38,$M38-SUM($AQ38:AY38),0))))))</f>
        <v>0</v>
      </c>
    </row>
    <row r="39" spans="2:52" s="47" customFormat="1" ht="13.5" outlineLevel="1" collapsed="1">
      <c r="B39" s="94"/>
      <c r="C39" s="95" t="s">
        <v>66</v>
      </c>
      <c r="D39" s="94"/>
      <c r="E39" s="96"/>
      <c r="F39" s="94"/>
      <c r="G39" s="97">
        <f>+G29</f>
        <v>2011</v>
      </c>
      <c r="H39" s="98"/>
      <c r="I39" s="98"/>
      <c r="J39" s="98"/>
      <c r="K39" s="99">
        <f>SUM(K29:K38)</f>
        <v>0</v>
      </c>
      <c r="L39" s="99">
        <f>SUM(L29:L38)</f>
        <v>0</v>
      </c>
      <c r="M39" s="99">
        <f>SUM(M29:M38)</f>
        <v>0</v>
      </c>
      <c r="N39" s="96"/>
      <c r="O39" s="96"/>
      <c r="P39" s="100"/>
      <c r="Q39" s="101">
        <f>SUM(N29:N38)</f>
        <v>0</v>
      </c>
      <c r="R39" s="101">
        <f t="shared" ref="R39:AH39" si="10">SUM(R29:R38)</f>
        <v>0</v>
      </c>
      <c r="S39" s="101">
        <f t="shared" si="10"/>
        <v>0</v>
      </c>
      <c r="T39" s="101">
        <f t="shared" si="10"/>
        <v>0</v>
      </c>
      <c r="U39" s="101">
        <f t="shared" si="10"/>
        <v>0</v>
      </c>
      <c r="V39" s="101">
        <f t="shared" si="10"/>
        <v>0</v>
      </c>
      <c r="W39" s="101">
        <f t="shared" si="10"/>
        <v>0</v>
      </c>
      <c r="X39" s="101">
        <f t="shared" si="10"/>
        <v>0</v>
      </c>
      <c r="Y39" s="101">
        <f t="shared" si="10"/>
        <v>0</v>
      </c>
      <c r="Z39" s="101">
        <f t="shared" si="10"/>
        <v>0</v>
      </c>
      <c r="AA39" s="101">
        <f t="shared" si="10"/>
        <v>0</v>
      </c>
      <c r="AB39" s="101">
        <f t="shared" si="10"/>
        <v>0</v>
      </c>
      <c r="AC39" s="101">
        <f t="shared" si="10"/>
        <v>0</v>
      </c>
      <c r="AD39" s="102">
        <f t="shared" si="10"/>
        <v>0</v>
      </c>
      <c r="AE39" s="103"/>
      <c r="AF39" s="104">
        <f t="shared" si="10"/>
        <v>0</v>
      </c>
      <c r="AG39" s="101">
        <f t="shared" si="10"/>
        <v>0</v>
      </c>
      <c r="AH39" s="105">
        <f t="shared" si="10"/>
        <v>0</v>
      </c>
      <c r="AI39" s="101"/>
      <c r="AJ39" s="101"/>
      <c r="AK39" s="101"/>
      <c r="AL39" s="101"/>
      <c r="AM39" s="101"/>
      <c r="AN39" s="106"/>
      <c r="AP39" s="107">
        <f t="shared" ref="AP39:AZ39" si="11">SUM(AP29:AP38)</f>
        <v>0</v>
      </c>
      <c r="AQ39" s="107">
        <f t="shared" si="11"/>
        <v>0</v>
      </c>
      <c r="AR39" s="107">
        <f>SUM(AO29:AO38)</f>
        <v>0</v>
      </c>
      <c r="AS39" s="107">
        <f t="shared" si="11"/>
        <v>0</v>
      </c>
      <c r="AT39" s="107">
        <f t="shared" si="11"/>
        <v>0</v>
      </c>
      <c r="AU39" s="107">
        <f t="shared" si="11"/>
        <v>0</v>
      </c>
      <c r="AV39" s="107">
        <f t="shared" si="11"/>
        <v>0</v>
      </c>
      <c r="AW39" s="107">
        <f t="shared" si="11"/>
        <v>0</v>
      </c>
      <c r="AX39" s="107">
        <f t="shared" si="11"/>
        <v>0</v>
      </c>
      <c r="AY39" s="107">
        <f t="shared" si="11"/>
        <v>0</v>
      </c>
      <c r="AZ39" s="107">
        <f t="shared" si="11"/>
        <v>0</v>
      </c>
    </row>
    <row r="40" spans="2:52" s="47" customFormat="1" ht="13.5" hidden="1" outlineLevel="2">
      <c r="B40" s="76">
        <v>1</v>
      </c>
      <c r="C40" s="77"/>
      <c r="D40" s="77"/>
      <c r="E40" s="78"/>
      <c r="F40" s="77"/>
      <c r="G40" s="191">
        <v>2012</v>
      </c>
      <c r="H40" s="79"/>
      <c r="I40" s="80"/>
      <c r="J40" s="81"/>
      <c r="K40" s="82"/>
      <c r="L40" s="82"/>
      <c r="M40" s="83">
        <f>K40+L40</f>
        <v>0</v>
      </c>
      <c r="N40" s="84" t="s">
        <v>65</v>
      </c>
      <c r="O40" s="85">
        <v>10</v>
      </c>
      <c r="P40" s="86">
        <f>IF($N40="정액법",VLOOKUP($O40,[1]Data!$J$3:$L$62,2),IF($N40="정률법",VLOOKUP($O40,[1]Data!$J$3:$L$62,3),"입력검증"))</f>
        <v>0.1</v>
      </c>
      <c r="Q40" s="108"/>
      <c r="R40" s="88">
        <f>IF($N40="정률법",IF((R$27-$I40)&lt;0,0,IF((R$27-$I40)=0,$M40*$P40/12*(12-$J40+1),IF((R$27-$I40)&lt;$O40,($M40-SUM($P40:Q40))*$P40,IF((R$27-$I40)=$O40,$M40-SUM($N40:Q40),0)))),IF($N40="정액법",IF((R$27-$I40)&lt;0,0,IF((R$27-$I40)=0,$M40*$P40/12*(12-$J40+1),IF((R$27-$I40)&lt;$O40,$M40*$P40,IF((R$27-$I40)=$O40,$M40-SUM($Q40:Q40),0))))))</f>
        <v>0</v>
      </c>
      <c r="S40" s="88">
        <f>IF($N40="정률법",IF((S$27-$I40)&lt;0,0,IF((S$27-$I40)=0,$M40*$P40/12*(12-$J40+1),IF((S$27-$I40)&lt;$O40,($M40-SUM($P40:R40))*$P40,IF((S$27-$I40)=$O40,$M40-SUM($N40:R40),0)))),IF($N40="정액법",IF((S$27-$I40)&lt;0,0,IF((S$27-$I40)=0,$M40*$P40/12*(12-$J40+1),IF((S$27-$I40)&lt;$O40,$M40*$P40,IF((S$27-$I40)=$O40,$M40-SUM($Q40:R40),0))))))</f>
        <v>0</v>
      </c>
      <c r="T40" s="88">
        <f>IF($N40="정률법",IF((T$27-$I40)&lt;0,0,IF((T$27-$I40)=0,$M40*$P40/12*(12-$J40+1),IF((T$27-$I40)&lt;$O40,($M40-SUM($P40:S40))*$P40,IF((T$27-$I40)=$O40,$M40-SUM($N40:S40),0)))),IF($N40="정액법",IF((T$27-$I40)&lt;0,0,IF((T$27-$I40)=0,$M40*$P40/12*(12-$J40+1),IF((T$27-$I40)&lt;$O40,$M40*$P40,IF((T$27-$I40)=$O40,$M40-SUM($Q40:S40),0))))))</f>
        <v>0</v>
      </c>
      <c r="U40" s="88">
        <f>IF($N40="정률법",IF((U$27-$I40)&lt;0,0,IF((U$27-$I40)=0,$M40*$P40/12*(12-$J40+1),IF((U$27-$I40)&lt;$O40,($M40-SUM($P40:T40))*$P40,IF((U$27-$I40)=$O40,$M40-SUM($N40:T40),0)))),IF($N40="정액법",IF((U$27-$I40)&lt;0,0,IF((U$27-$I40)=0,$M40*$P40/12*(12-$J40+1),IF((U$27-$I40)&lt;$O40,$M40*$P40,IF((U$27-$I40)=$O40,$M40-SUM($Q40:T40),0))))))</f>
        <v>0</v>
      </c>
      <c r="V40" s="88">
        <f>IF($N40="정률법",IF((V$27-$I40)&lt;0,0,IF((V$27-$I40)=0,$M40*$P40/12*(12-$J40+1),IF((V$27-$I40)&lt;$O40,($M40-SUM($P40:U40))*$P40,IF((V$27-$I40)=$O40,$M40-SUM($N40:U40),0)))),IF($N40="정액법",IF((V$27-$I40)&lt;0,0,IF((V$27-$I40)=0,$M40*$P40/12*(12-$J40+1),IF((V$27-$I40)&lt;$O40,$M40*$P40,IF((V$27-$I40)=$O40,$M40-SUM($Q40:U40),0))))))</f>
        <v>0</v>
      </c>
      <c r="W40" s="88">
        <f>IF($N40="정률법",IF((W$27-$I40)&lt;0,0,IF((W$27-$I40)=0,$M40*$P40/12*(12-$J40+1),IF((W$27-$I40)&lt;$O40,($M40-SUM($P40:V40))*$P40,IF((W$27-$I40)=$O40,$M40-SUM($N40:V40),0)))),IF($N40="정액법",IF((W$27-$I40)&lt;0,0,IF((W$27-$I40)=0,$M40*$P40/12*(12-$J40+1),IF((W$27-$I40)&lt;$O40,$M40*$P40,IF((W$27-$I40)=$O40,$M40-SUM($Q40:V40),0))))))</f>
        <v>0</v>
      </c>
      <c r="X40" s="88">
        <f>IF($N40="정률법",IF((X$27-$I40)&lt;0,0,IF((X$27-$I40)=0,$M40*$P40/12*(12-$J40+1),IF((X$27-$I40)&lt;$O40,($M40-SUM($P40:W40))*$P40,IF((X$27-$I40)=$O40,$M40-SUM($N40:W40),0)))),IF($N40="정액법",IF((X$27-$I40)&lt;0,0,IF((X$27-$I40)=0,$M40*$P40/12*(12-$J40+1),IF((X$27-$I40)&lt;$O40,$M40*$P40,IF((X$27-$I40)=$O40,$M40-SUM($Q40:W40),0))))))</f>
        <v>0</v>
      </c>
      <c r="Y40" s="88">
        <f>IF($N40="정률법",IF((Y$27-$I40)&lt;0,0,IF((Y$27-$I40)=0,$M40*$P40/12*(12-$J40+1),IF((Y$27-$I40)&lt;$O40,($M40-SUM($P40:X40))*$P40,IF((Y$27-$I40)=$O40,$M40-SUM($N40:X40),0)))),IF($N40="정액법",IF((Y$27-$I40)&lt;0,0,IF((Y$27-$I40)=0,$M40*$P40/12*(12-$J40+1),IF((Y$27-$I40)&lt;$O40,$M40*$P40,IF((Y$27-$I40)=$O40,$M40-SUM($Q40:X40),0))))))</f>
        <v>0</v>
      </c>
      <c r="Z40" s="88">
        <f>IF($N40="정률법",IF((Z$27-$I40)&lt;0,0,IF((Z$27-$I40)=0,$M40*$P40/12*(12-$J40+1),IF((Z$27-$I40)&lt;$O40,($M40-SUM($P40:Y40))*$P40,IF((Z$27-$I40)=$O40,$M40-SUM($N40:Y40),0)))),IF($N40="정액법",IF((Z$27-$I40)&lt;0,0,IF((Z$27-$I40)=0,$M40*$P40/12*(12-$J40+1),IF((Z$27-$I40)&lt;$O40,$M40*$P40,IF((Z$27-$I40)=$O40,$M40-SUM($Q40:Y40),0))))))</f>
        <v>0</v>
      </c>
      <c r="AA40" s="88">
        <f>IF($N40="정률법",IF((AA$27-$I40)&lt;0,0,IF((AA$27-$I40)=0,$M40*$P40/12*(12-$J40+1),IF((AA$27-$I40)&lt;$O40,($M40-SUM($P40:Z40))*$P40,IF((AA$27-$I40)=$O40,$M40-SUM($N40:Z40),0)))),IF($N40="정액법",IF((AA$27-$I40)&lt;0,0,IF((AA$27-$I40)=0,$M40*$P40/12*(12-$J40+1),IF((AA$27-$I40)&lt;$O40,$M40*$P40,IF((AA$27-$I40)=$O40,$M40-SUM($Q40:Z40),0))))))</f>
        <v>0</v>
      </c>
      <c r="AB40" s="88">
        <f>IF($N40="정률법",IF((AB$27-$I40)&lt;0,0,IF((AB$27-$I40)=0,$M40*$P40/12*(12-$J40+1),IF((AB$27-$I40)&lt;$O40,($M40-SUM($P40:AA40))*$P40,IF((AB$27-$I40)=$O40,$M40-SUM($N40:AA40),0)))),IF($N40="정액법",IF((AB$27-$I40)&lt;0,0,IF((AB$27-$I40)=0,$M40*$P40/12*(12-$J40+1),IF((AB$27-$I40)&lt;$O40,$M40*$P40,IF((AB$27-$I40)=$O40,$M40-SUM($Q40:AA40),0))))))</f>
        <v>0</v>
      </c>
      <c r="AC40" s="88">
        <f>IF($N40="정률법",IF((AC$27-$I40)&lt;0,0,IF((AC$27-$I40)=0,$M40*$P40/12*(12-$J40+1),IF((AC$27-$I40)&lt;$O40,($M40-SUM($P40:AB40))*$P40,IF((AC$27-$I40)=$O40,$M40-SUM($N40:AB40),0)))),IF($N40="정액법",IF((AC$27-$I40)&lt;0,0,IF((AC$27-$I40)=0,$M40*$P40/12*(12-$J40+1),IF((AC$27-$I40)&lt;$O40,$M40*$P40,IF((AC$27-$I40)=$O40,$M40-SUM($Q40:AB40),0))))))</f>
        <v>0</v>
      </c>
      <c r="AD40" s="88">
        <f>IF($N40="정률법",IF((AD$27-$I40)&lt;0,0,IF((AD$27-$I40)=0,$M40*$P40/12*(12-$J40+1),IF((AD$27-$I40)&lt;$O40,($M40-SUM($P40:AC40))*$P40,IF((AD$27-$I40)=$O40,$M40-SUM($N40:AC40),0)))),IF($N40="정액법",IF((AD$27-$I40)&lt;0,0,IF((AD$27-$I40)=0,$M40*$P40/12*(12-$J40+1),IF((AD$27-$I40)&lt;$O40,$M40*$P40,IF((AD$27-$I40)=$O40,$M40-SUM($Q40:AC40),0))))))</f>
        <v>0</v>
      </c>
      <c r="AE40" s="89"/>
      <c r="AF40" s="90">
        <f>SUM(Q40:AE40)</f>
        <v>0</v>
      </c>
      <c r="AG40" s="88">
        <f>M40-AF40</f>
        <v>0</v>
      </c>
      <c r="AH40" s="91">
        <f t="shared" ref="AH40:AH49" si="12">IFERROR(INT(AG40*K40/M40),0)</f>
        <v>0</v>
      </c>
      <c r="AI40" s="77"/>
      <c r="AJ40" s="77"/>
      <c r="AK40" s="77"/>
      <c r="AL40" s="77"/>
      <c r="AM40" s="77"/>
      <c r="AN40" s="92"/>
    </row>
    <row r="41" spans="2:52" s="47" customFormat="1" ht="13.5" hidden="1" outlineLevel="2">
      <c r="B41" s="76">
        <v>2</v>
      </c>
      <c r="C41" s="77"/>
      <c r="D41" s="77"/>
      <c r="E41" s="78"/>
      <c r="F41" s="77"/>
      <c r="G41" s="191"/>
      <c r="H41" s="79"/>
      <c r="I41" s="80"/>
      <c r="J41" s="81"/>
      <c r="K41" s="82"/>
      <c r="L41" s="82"/>
      <c r="M41" s="83">
        <f>K41+L41</f>
        <v>0</v>
      </c>
      <c r="N41" s="84" t="s">
        <v>65</v>
      </c>
      <c r="O41" s="85">
        <v>10</v>
      </c>
      <c r="P41" s="86">
        <f>IF($N41="정액법",VLOOKUP($O41,[1]Data!$J$3:$L$62,2),IF($N41="정률법",VLOOKUP($O41,[1]Data!$J$3:$L$62,3),"입력검증"))</f>
        <v>0.1</v>
      </c>
      <c r="Q41" s="108"/>
      <c r="R41" s="88">
        <f>IF($N41="정률법",IF((R$27-$I41)&lt;0,0,IF((R$27-$I41)=0,$M41*$P41/12*(12-$J41+1),IF((R$27-$I41)&lt;$O41,($M41-SUM($P41:Q41))*$P41,IF((R$27-$I41)=$O41,$M41-SUM($N41:Q41),0)))),IF($N41="정액법",IF((R$27-$I41)&lt;0,0,IF((R$27-$I41)=0,$M41*$P41/12*(12-$J41+1),IF((R$27-$I41)&lt;$O41,$M41*$P41,IF((R$27-$I41)=$O41,$M41-SUM($Q41:Q41),0))))))</f>
        <v>0</v>
      </c>
      <c r="S41" s="88">
        <f>IF($N41="정률법",IF((S$27-$I41)&lt;0,0,IF((S$27-$I41)=0,$M41*$P41/12*(12-$J41+1),IF((S$27-$I41)&lt;$O41,($M41-SUM($P41:R41))*$P41,IF((S$27-$I41)=$O41,$M41-SUM($N41:R41),0)))),IF($N41="정액법",IF((S$27-$I41)&lt;0,0,IF((S$27-$I41)=0,$M41*$P41/12*(12-$J41+1),IF((S$27-$I41)&lt;$O41,$M41*$P41,IF((S$27-$I41)=$O41,$M41-SUM($Q41:R41),0))))))</f>
        <v>0</v>
      </c>
      <c r="T41" s="88">
        <f>IF($N41="정률법",IF((T$27-$I41)&lt;0,0,IF((T$27-$I41)=0,$M41*$P41/12*(12-$J41+1),IF((T$27-$I41)&lt;$O41,($M41-SUM($P41:S41))*$P41,IF((T$27-$I41)=$O41,$M41-SUM($N41:S41),0)))),IF($N41="정액법",IF((T$27-$I41)&lt;0,0,IF((T$27-$I41)=0,$M41*$P41/12*(12-$J41+1),IF((T$27-$I41)&lt;$O41,$M41*$P41,IF((T$27-$I41)=$O41,$M41-SUM($Q41:S41),0))))))</f>
        <v>0</v>
      </c>
      <c r="U41" s="88">
        <f>IF($N41="정률법",IF((U$27-$I41)&lt;0,0,IF((U$27-$I41)=0,$M41*$P41/12*(12-$J41+1),IF((U$27-$I41)&lt;$O41,($M41-SUM($P41:T41))*$P41,IF((U$27-$I41)=$O41,$M41-SUM($N41:T41),0)))),IF($N41="정액법",IF((U$27-$I41)&lt;0,0,IF((U$27-$I41)=0,$M41*$P41/12*(12-$J41+1),IF((U$27-$I41)&lt;$O41,$M41*$P41,IF((U$27-$I41)=$O41,$M41-SUM($Q41:T41),0))))))</f>
        <v>0</v>
      </c>
      <c r="V41" s="88">
        <f>IF($N41="정률법",IF((V$27-$I41)&lt;0,0,IF((V$27-$I41)=0,$M41*$P41/12*(12-$J41+1),IF((V$27-$I41)&lt;$O41,($M41-SUM($P41:U41))*$P41,IF((V$27-$I41)=$O41,$M41-SUM($N41:U41),0)))),IF($N41="정액법",IF((V$27-$I41)&lt;0,0,IF((V$27-$I41)=0,$M41*$P41/12*(12-$J41+1),IF((V$27-$I41)&lt;$O41,$M41*$P41,IF((V$27-$I41)=$O41,$M41-SUM($Q41:U41),0))))))</f>
        <v>0</v>
      </c>
      <c r="W41" s="88">
        <f>IF($N41="정률법",IF((W$27-$I41)&lt;0,0,IF((W$27-$I41)=0,$M41*$P41/12*(12-$J41+1),IF((W$27-$I41)&lt;$O41,($M41-SUM($P41:V41))*$P41,IF((W$27-$I41)=$O41,$M41-SUM($N41:V41),0)))),IF($N41="정액법",IF((W$27-$I41)&lt;0,0,IF((W$27-$I41)=0,$M41*$P41/12*(12-$J41+1),IF((W$27-$I41)&lt;$O41,$M41*$P41,IF((W$27-$I41)=$O41,$M41-SUM($Q41:V41),0))))))</f>
        <v>0</v>
      </c>
      <c r="X41" s="88">
        <f>IF($N41="정률법",IF((X$27-$I41)&lt;0,0,IF((X$27-$I41)=0,$M41*$P41/12*(12-$J41+1),IF((X$27-$I41)&lt;$O41,($M41-SUM($P41:W41))*$P41,IF((X$27-$I41)=$O41,$M41-SUM($N41:W41),0)))),IF($N41="정액법",IF((X$27-$I41)&lt;0,0,IF((X$27-$I41)=0,$M41*$P41/12*(12-$J41+1),IF((X$27-$I41)&lt;$O41,$M41*$P41,IF((X$27-$I41)=$O41,$M41-SUM($Q41:W41),0))))))</f>
        <v>0</v>
      </c>
      <c r="Y41" s="88">
        <f>IF($N41="정률법",IF((Y$27-$I41)&lt;0,0,IF((Y$27-$I41)=0,$M41*$P41/12*(12-$J41+1),IF((Y$27-$I41)&lt;$O41,($M41-SUM($P41:X41))*$P41,IF((Y$27-$I41)=$O41,$M41-SUM($N41:X41),0)))),IF($N41="정액법",IF((Y$27-$I41)&lt;0,0,IF((Y$27-$I41)=0,$M41*$P41/12*(12-$J41+1),IF((Y$27-$I41)&lt;$O41,$M41*$P41,IF((Y$27-$I41)=$O41,$M41-SUM($Q41:X41),0))))))</f>
        <v>0</v>
      </c>
      <c r="Z41" s="88">
        <f>IF($N41="정률법",IF((Z$27-$I41)&lt;0,0,IF((Z$27-$I41)=0,$M41*$P41/12*(12-$J41+1),IF((Z$27-$I41)&lt;$O41,($M41-SUM($P41:Y41))*$P41,IF((Z$27-$I41)=$O41,$M41-SUM($N41:Y41),0)))),IF($N41="정액법",IF((Z$27-$I41)&lt;0,0,IF((Z$27-$I41)=0,$M41*$P41/12*(12-$J41+1),IF((Z$27-$I41)&lt;$O41,$M41*$P41,IF((Z$27-$I41)=$O41,$M41-SUM($Q41:Y41),0))))))</f>
        <v>0</v>
      </c>
      <c r="AA41" s="88">
        <f>IF($N41="정률법",IF((AA$27-$I41)&lt;0,0,IF((AA$27-$I41)=0,$M41*$P41/12*(12-$J41+1),IF((AA$27-$I41)&lt;$O41,($M41-SUM($P41:Z41))*$P41,IF((AA$27-$I41)=$O41,$M41-SUM($N41:Z41),0)))),IF($N41="정액법",IF((AA$27-$I41)&lt;0,0,IF((AA$27-$I41)=0,$M41*$P41/12*(12-$J41+1),IF((AA$27-$I41)&lt;$O41,$M41*$P41,IF((AA$27-$I41)=$O41,$M41-SUM($Q41:Z41),0))))))</f>
        <v>0</v>
      </c>
      <c r="AB41" s="88">
        <f>IF($N41="정률법",IF((AB$27-$I41)&lt;0,0,IF((AB$27-$I41)=0,$M41*$P41/12*(12-$J41+1),IF((AB$27-$I41)&lt;$O41,($M41-SUM($P41:AA41))*$P41,IF((AB$27-$I41)=$O41,$M41-SUM($N41:AA41),0)))),IF($N41="정액법",IF((AB$27-$I41)&lt;0,0,IF((AB$27-$I41)=0,$M41*$P41/12*(12-$J41+1),IF((AB$27-$I41)&lt;$O41,$M41*$P41,IF((AB$27-$I41)=$O41,$M41-SUM($Q41:AA41),0))))))</f>
        <v>0</v>
      </c>
      <c r="AC41" s="88">
        <f>IF($N41="정률법",IF((AC$27-$I41)&lt;0,0,IF((AC$27-$I41)=0,$M41*$P41/12*(12-$J41+1),IF((AC$27-$I41)&lt;$O41,($M41-SUM($P41:AB41))*$P41,IF((AC$27-$I41)=$O41,$M41-SUM($N41:AB41),0)))),IF($N41="정액법",IF((AC$27-$I41)&lt;0,0,IF((AC$27-$I41)=0,$M41*$P41/12*(12-$J41+1),IF((AC$27-$I41)&lt;$O41,$M41*$P41,IF((AC$27-$I41)=$O41,$M41-SUM($Q41:AB41),0))))))</f>
        <v>0</v>
      </c>
      <c r="AD41" s="88">
        <f>IF($N41="정률법",IF((AD$27-$I41)&lt;0,0,IF((AD$27-$I41)=0,$M41*$P41/12*(12-$J41+1),IF((AD$27-$I41)&lt;$O41,($M41-SUM($P41:AC41))*$P41,IF((AD$27-$I41)=$O41,$M41-SUM($N41:AC41),0)))),IF($N41="정액법",IF((AD$27-$I41)&lt;0,0,IF((AD$27-$I41)=0,$M41*$P41/12*(12-$J41+1),IF((AD$27-$I41)&lt;$O41,$M41*$P41,IF((AD$27-$I41)=$O41,$M41-SUM($Q41:AC41),0))))))</f>
        <v>0</v>
      </c>
      <c r="AE41" s="89"/>
      <c r="AF41" s="90">
        <f t="shared" ref="AF41:AF49" si="13">SUM(Q41:AE41)</f>
        <v>0</v>
      </c>
      <c r="AG41" s="88">
        <f t="shared" ref="AG41:AG49" si="14">M41-AF41</f>
        <v>0</v>
      </c>
      <c r="AH41" s="91">
        <f t="shared" si="12"/>
        <v>0</v>
      </c>
      <c r="AI41" s="77"/>
      <c r="AJ41" s="77"/>
      <c r="AK41" s="77"/>
      <c r="AL41" s="77"/>
      <c r="AM41" s="77"/>
      <c r="AN41" s="92"/>
    </row>
    <row r="42" spans="2:52" s="47" customFormat="1" ht="13.5" hidden="1" outlineLevel="2">
      <c r="B42" s="76">
        <v>3</v>
      </c>
      <c r="C42" s="77"/>
      <c r="D42" s="77"/>
      <c r="E42" s="78"/>
      <c r="F42" s="77"/>
      <c r="G42" s="191"/>
      <c r="H42" s="79"/>
      <c r="I42" s="80"/>
      <c r="J42" s="81"/>
      <c r="K42" s="82"/>
      <c r="L42" s="82"/>
      <c r="M42" s="83">
        <f t="shared" ref="M42:M49" si="15">K42+L42</f>
        <v>0</v>
      </c>
      <c r="N42" s="84" t="s">
        <v>65</v>
      </c>
      <c r="O42" s="85">
        <v>15</v>
      </c>
      <c r="P42" s="86">
        <f>IF($N42="정액법",VLOOKUP($O42,[1]Data!$J$3:$L$62,2),IF($N42="정률법",VLOOKUP($O42,[1]Data!$J$3:$L$62,3),"입력검증"))</f>
        <v>6.6000000000000003E-2</v>
      </c>
      <c r="Q42" s="108"/>
      <c r="R42" s="88">
        <f>IF($N42="정률법",IF((R$27-$I42)&lt;0,0,IF((R$27-$I42)=0,$M42*$P42/12*(12-$J42+1),IF((R$27-$I42)&lt;$O42,($M42-SUM($P42:Q42))*$P42,IF((R$27-$I42)=$O42,$M42-SUM($N42:Q42),0)))),IF($N42="정액법",IF((R$27-$I42)&lt;0,0,IF((R$27-$I42)=0,$M42*$P42/12*(12-$J42+1),IF((R$27-$I42)&lt;$O42,$M42*$P42,IF((R$27-$I42)=$O42,$M42-SUM($Q42:Q42),0))))))</f>
        <v>0</v>
      </c>
      <c r="S42" s="88">
        <f>IF($N42="정률법",IF((S$27-$I42)&lt;0,0,IF((S$27-$I42)=0,$M42*$P42/12*(12-$J42+1),IF((S$27-$I42)&lt;$O42,($M42-SUM($P42:R42))*$P42,IF((S$27-$I42)=$O42,$M42-SUM($N42:R42),0)))),IF($N42="정액법",IF((S$27-$I42)&lt;0,0,IF((S$27-$I42)=0,$M42*$P42/12*(12-$J42+1),IF((S$27-$I42)&lt;$O42,$M42*$P42,IF((S$27-$I42)=$O42,$M42-SUM($Q42:R42),0))))))</f>
        <v>0</v>
      </c>
      <c r="T42" s="88">
        <f>IF($N42="정률법",IF((T$27-$I42)&lt;0,0,IF((T$27-$I42)=0,$M42*$P42/12*(12-$J42+1),IF((T$27-$I42)&lt;$O42,($M42-SUM($P42:S42))*$P42,IF((T$27-$I42)=$O42,$M42-SUM($N42:S42),0)))),IF($N42="정액법",IF((T$27-$I42)&lt;0,0,IF((T$27-$I42)=0,$M42*$P42/12*(12-$J42+1),IF((T$27-$I42)&lt;$O42,$M42*$P42,IF((T$27-$I42)=$O42,$M42-SUM($Q42:S42),0))))))</f>
        <v>0</v>
      </c>
      <c r="U42" s="88">
        <f>IF($N42="정률법",IF((U$27-$I42)&lt;0,0,IF((U$27-$I42)=0,$M42*$P42/12*(12-$J42+1),IF((U$27-$I42)&lt;$O42,($M42-SUM($P42:T42))*$P42,IF((U$27-$I42)=$O42,$M42-SUM($N42:T42),0)))),IF($N42="정액법",IF((U$27-$I42)&lt;0,0,IF((U$27-$I42)=0,$M42*$P42/12*(12-$J42+1),IF((U$27-$I42)&lt;$O42,$M42*$P42,IF((U$27-$I42)=$O42,$M42-SUM($Q42:T42),0))))))</f>
        <v>0</v>
      </c>
      <c r="V42" s="88">
        <f>IF($N42="정률법",IF((V$27-$I42)&lt;0,0,IF((V$27-$I42)=0,$M42*$P42/12*(12-$J42+1),IF((V$27-$I42)&lt;$O42,($M42-SUM($P42:U42))*$P42,IF((V$27-$I42)=$O42,$M42-SUM($N42:U42),0)))),IF($N42="정액법",IF((V$27-$I42)&lt;0,0,IF((V$27-$I42)=0,$M42*$P42/12*(12-$J42+1),IF((V$27-$I42)&lt;$O42,$M42*$P42,IF((V$27-$I42)=$O42,$M42-SUM($Q42:U42),0))))))</f>
        <v>0</v>
      </c>
      <c r="W42" s="88">
        <f>IF($N42="정률법",IF((W$27-$I42)&lt;0,0,IF((W$27-$I42)=0,$M42*$P42/12*(12-$J42+1),IF((W$27-$I42)&lt;$O42,($M42-SUM($P42:V42))*$P42,IF((W$27-$I42)=$O42,$M42-SUM($N42:V42),0)))),IF($N42="정액법",IF((W$27-$I42)&lt;0,0,IF((W$27-$I42)=0,$M42*$P42/12*(12-$J42+1),IF((W$27-$I42)&lt;$O42,$M42*$P42,IF((W$27-$I42)=$O42,$M42-SUM($Q42:V42),0))))))</f>
        <v>0</v>
      </c>
      <c r="X42" s="88">
        <f>IF($N42="정률법",IF((X$27-$I42)&lt;0,0,IF((X$27-$I42)=0,$M42*$P42/12*(12-$J42+1),IF((X$27-$I42)&lt;$O42,($M42-SUM($P42:W42))*$P42,IF((X$27-$I42)=$O42,$M42-SUM($N42:W42),0)))),IF($N42="정액법",IF((X$27-$I42)&lt;0,0,IF((X$27-$I42)=0,$M42*$P42/12*(12-$J42+1),IF((X$27-$I42)&lt;$O42,$M42*$P42,IF((X$27-$I42)=$O42,$M42-SUM($Q42:W42),0))))))</f>
        <v>0</v>
      </c>
      <c r="Y42" s="88">
        <f>IF($N42="정률법",IF((Y$27-$I42)&lt;0,0,IF((Y$27-$I42)=0,$M42*$P42/12*(12-$J42+1),IF((Y$27-$I42)&lt;$O42,($M42-SUM($P42:X42))*$P42,IF((Y$27-$I42)=$O42,$M42-SUM($N42:X42),0)))),IF($N42="정액법",IF((Y$27-$I42)&lt;0,0,IF((Y$27-$I42)=0,$M42*$P42/12*(12-$J42+1),IF((Y$27-$I42)&lt;$O42,$M42*$P42,IF((Y$27-$I42)=$O42,$M42-SUM($Q42:X42),0))))))</f>
        <v>0</v>
      </c>
      <c r="Z42" s="88">
        <f>IF($N42="정률법",IF((Z$27-$I42)&lt;0,0,IF((Z$27-$I42)=0,$M42*$P42/12*(12-$J42+1),IF((Z$27-$I42)&lt;$O42,($M42-SUM($P42:Y42))*$P42,IF((Z$27-$I42)=$O42,$M42-SUM($N42:Y42),0)))),IF($N42="정액법",IF((Z$27-$I42)&lt;0,0,IF((Z$27-$I42)=0,$M42*$P42/12*(12-$J42+1),IF((Z$27-$I42)&lt;$O42,$M42*$P42,IF((Z$27-$I42)=$O42,$M42-SUM($Q42:Y42),0))))))</f>
        <v>0</v>
      </c>
      <c r="AA42" s="88">
        <f>IF($N42="정률법",IF((AA$27-$I42)&lt;0,0,IF((AA$27-$I42)=0,$M42*$P42/12*(12-$J42+1),IF((AA$27-$I42)&lt;$O42,($M42-SUM($P42:Z42))*$P42,IF((AA$27-$I42)=$O42,$M42-SUM($N42:Z42),0)))),IF($N42="정액법",IF((AA$27-$I42)&lt;0,0,IF((AA$27-$I42)=0,$M42*$P42/12*(12-$J42+1),IF((AA$27-$I42)&lt;$O42,$M42*$P42,IF((AA$27-$I42)=$O42,$M42-SUM($Q42:Z42),0))))))</f>
        <v>0</v>
      </c>
      <c r="AB42" s="88">
        <f>IF($N42="정률법",IF((AB$27-$I42)&lt;0,0,IF((AB$27-$I42)=0,$M42*$P42/12*(12-$J42+1),IF((AB$27-$I42)&lt;$O42,($M42-SUM($P42:AA42))*$P42,IF((AB$27-$I42)=$O42,$M42-SUM($N42:AA42),0)))),IF($N42="정액법",IF((AB$27-$I42)&lt;0,0,IF((AB$27-$I42)=0,$M42*$P42/12*(12-$J42+1),IF((AB$27-$I42)&lt;$O42,$M42*$P42,IF((AB$27-$I42)=$O42,$M42-SUM($Q42:AA42),0))))))</f>
        <v>0</v>
      </c>
      <c r="AC42" s="88">
        <f>IF($N42="정률법",IF((AC$27-$I42)&lt;0,0,IF((AC$27-$I42)=0,$M42*$P42/12*(12-$J42+1),IF((AC$27-$I42)&lt;$O42,($M42-SUM($P42:AB42))*$P42,IF((AC$27-$I42)=$O42,$M42-SUM($N42:AB42),0)))),IF($N42="정액법",IF((AC$27-$I42)&lt;0,0,IF((AC$27-$I42)=0,$M42*$P42/12*(12-$J42+1),IF((AC$27-$I42)&lt;$O42,$M42*$P42,IF((AC$27-$I42)=$O42,$M42-SUM($Q42:AB42),0))))))</f>
        <v>0</v>
      </c>
      <c r="AD42" s="88">
        <f>IF($N42="정률법",IF((AD$27-$I42)&lt;0,0,IF((AD$27-$I42)=0,$M42*$P42/12*(12-$J42+1),IF((AD$27-$I42)&lt;$O42,($M42-SUM($P42:AC42))*$P42,IF((AD$27-$I42)=$O42,$M42-SUM($N42:AC42),0)))),IF($N42="정액법",IF((AD$27-$I42)&lt;0,0,IF((AD$27-$I42)=0,$M42*$P42/12*(12-$J42+1),IF((AD$27-$I42)&lt;$O42,$M42*$P42,IF((AD$27-$I42)=$O42,$M42-SUM($Q42:AC42),0))))))</f>
        <v>0</v>
      </c>
      <c r="AE42" s="89"/>
      <c r="AF42" s="90">
        <f t="shared" si="13"/>
        <v>0</v>
      </c>
      <c r="AG42" s="88">
        <f t="shared" si="14"/>
        <v>0</v>
      </c>
      <c r="AH42" s="91">
        <f t="shared" si="12"/>
        <v>0</v>
      </c>
      <c r="AI42" s="77"/>
      <c r="AJ42" s="77"/>
      <c r="AK42" s="77"/>
      <c r="AL42" s="77"/>
      <c r="AM42" s="77"/>
      <c r="AN42" s="92"/>
    </row>
    <row r="43" spans="2:52" s="47" customFormat="1" ht="13.5" hidden="1" outlineLevel="2">
      <c r="B43" s="76">
        <v>4</v>
      </c>
      <c r="C43" s="77"/>
      <c r="D43" s="77"/>
      <c r="E43" s="78"/>
      <c r="F43" s="77"/>
      <c r="G43" s="191"/>
      <c r="H43" s="79"/>
      <c r="I43" s="80"/>
      <c r="J43" s="81"/>
      <c r="K43" s="82"/>
      <c r="L43" s="82"/>
      <c r="M43" s="83">
        <f t="shared" si="15"/>
        <v>0</v>
      </c>
      <c r="N43" s="84" t="s">
        <v>65</v>
      </c>
      <c r="O43" s="85">
        <v>15</v>
      </c>
      <c r="P43" s="86">
        <f>IF($N43="정액법",VLOOKUP($O43,[1]Data!$J$3:$L$62,2),IF($N43="정률법",VLOOKUP($O43,[1]Data!$J$3:$L$62,3),"입력검증"))</f>
        <v>6.6000000000000003E-2</v>
      </c>
      <c r="Q43" s="108"/>
      <c r="R43" s="88">
        <f>IF($N43="정률법",IF((R$27-$I43)&lt;0,0,IF((R$27-$I43)=0,$M43*$P43/12*(12-$J43+1),IF((R$27-$I43)&lt;$O43,($M43-SUM($P43:Q43))*$P43,IF((R$27-$I43)=$O43,$M43-SUM($N43:Q43),0)))),IF($N43="정액법",IF((R$27-$I43)&lt;0,0,IF((R$27-$I43)=0,$M43*$P43/12*(12-$J43+1),IF((R$27-$I43)&lt;$O43,$M43*$P43,IF((R$27-$I43)=$O43,$M43-SUM($Q43:Q43),0))))))</f>
        <v>0</v>
      </c>
      <c r="S43" s="88">
        <f>IF($N43="정률법",IF((S$27-$I43)&lt;0,0,IF((S$27-$I43)=0,$M43*$P43/12*(12-$J43+1),IF((S$27-$I43)&lt;$O43,($M43-SUM($P43:R43))*$P43,IF((S$27-$I43)=$O43,$M43-SUM($N43:R43),0)))),IF($N43="정액법",IF((S$27-$I43)&lt;0,0,IF((S$27-$I43)=0,$M43*$P43/12*(12-$J43+1),IF((S$27-$I43)&lt;$O43,$M43*$P43,IF((S$27-$I43)=$O43,$M43-SUM($Q43:R43),0))))))</f>
        <v>0</v>
      </c>
      <c r="T43" s="88">
        <f>IF($N43="정률법",IF((T$27-$I43)&lt;0,0,IF((T$27-$I43)=0,$M43*$P43/12*(12-$J43+1),IF((T$27-$I43)&lt;$O43,($M43-SUM($P43:S43))*$P43,IF((T$27-$I43)=$O43,$M43-SUM($N43:S43),0)))),IF($N43="정액법",IF((T$27-$I43)&lt;0,0,IF((T$27-$I43)=0,$M43*$P43/12*(12-$J43+1),IF((T$27-$I43)&lt;$O43,$M43*$P43,IF((T$27-$I43)=$O43,$M43-SUM($Q43:S43),0))))))</f>
        <v>0</v>
      </c>
      <c r="U43" s="88">
        <f>IF($N43="정률법",IF((U$27-$I43)&lt;0,0,IF((U$27-$I43)=0,$M43*$P43/12*(12-$J43+1),IF((U$27-$I43)&lt;$O43,($M43-SUM($P43:T43))*$P43,IF((U$27-$I43)=$O43,$M43-SUM($N43:T43),0)))),IF($N43="정액법",IF((U$27-$I43)&lt;0,0,IF((U$27-$I43)=0,$M43*$P43/12*(12-$J43+1),IF((U$27-$I43)&lt;$O43,$M43*$P43,IF((U$27-$I43)=$O43,$M43-SUM($Q43:T43),0))))))</f>
        <v>0</v>
      </c>
      <c r="V43" s="88">
        <f>IF($N43="정률법",IF((V$27-$I43)&lt;0,0,IF((V$27-$I43)=0,$M43*$P43/12*(12-$J43+1),IF((V$27-$I43)&lt;$O43,($M43-SUM($P43:U43))*$P43,IF((V$27-$I43)=$O43,$M43-SUM($N43:U43),0)))),IF($N43="정액법",IF((V$27-$I43)&lt;0,0,IF((V$27-$I43)=0,$M43*$P43/12*(12-$J43+1),IF((V$27-$I43)&lt;$O43,$M43*$P43,IF((V$27-$I43)=$O43,$M43-SUM($Q43:U43),0))))))</f>
        <v>0</v>
      </c>
      <c r="W43" s="88">
        <f>IF($N43="정률법",IF((W$27-$I43)&lt;0,0,IF((W$27-$I43)=0,$M43*$P43/12*(12-$J43+1),IF((W$27-$I43)&lt;$O43,($M43-SUM($P43:V43))*$P43,IF((W$27-$I43)=$O43,$M43-SUM($N43:V43),0)))),IF($N43="정액법",IF((W$27-$I43)&lt;0,0,IF((W$27-$I43)=0,$M43*$P43/12*(12-$J43+1),IF((W$27-$I43)&lt;$O43,$M43*$P43,IF((W$27-$I43)=$O43,$M43-SUM($Q43:V43),0))))))</f>
        <v>0</v>
      </c>
      <c r="X43" s="88">
        <f>IF($N43="정률법",IF((X$27-$I43)&lt;0,0,IF((X$27-$I43)=0,$M43*$P43/12*(12-$J43+1),IF((X$27-$I43)&lt;$O43,($M43-SUM($P43:W43))*$P43,IF((X$27-$I43)=$O43,$M43-SUM($N43:W43),0)))),IF($N43="정액법",IF((X$27-$I43)&lt;0,0,IF((X$27-$I43)=0,$M43*$P43/12*(12-$J43+1),IF((X$27-$I43)&lt;$O43,$M43*$P43,IF((X$27-$I43)=$O43,$M43-SUM($Q43:W43),0))))))</f>
        <v>0</v>
      </c>
      <c r="Y43" s="88">
        <f>IF($N43="정률법",IF((Y$27-$I43)&lt;0,0,IF((Y$27-$I43)=0,$M43*$P43/12*(12-$J43+1),IF((Y$27-$I43)&lt;$O43,($M43-SUM($P43:X43))*$P43,IF((Y$27-$I43)=$O43,$M43-SUM($N43:X43),0)))),IF($N43="정액법",IF((Y$27-$I43)&lt;0,0,IF((Y$27-$I43)=0,$M43*$P43/12*(12-$J43+1),IF((Y$27-$I43)&lt;$O43,$M43*$P43,IF((Y$27-$I43)=$O43,$M43-SUM($Q43:X43),0))))))</f>
        <v>0</v>
      </c>
      <c r="Z43" s="88">
        <f>IF($N43="정률법",IF((Z$27-$I43)&lt;0,0,IF((Z$27-$I43)=0,$M43*$P43/12*(12-$J43+1),IF((Z$27-$I43)&lt;$O43,($M43-SUM($P43:Y43))*$P43,IF((Z$27-$I43)=$O43,$M43-SUM($N43:Y43),0)))),IF($N43="정액법",IF((Z$27-$I43)&lt;0,0,IF((Z$27-$I43)=0,$M43*$P43/12*(12-$J43+1),IF((Z$27-$I43)&lt;$O43,$M43*$P43,IF((Z$27-$I43)=$O43,$M43-SUM($Q43:Y43),0))))))</f>
        <v>0</v>
      </c>
      <c r="AA43" s="88">
        <f>IF($N43="정률법",IF((AA$27-$I43)&lt;0,0,IF((AA$27-$I43)=0,$M43*$P43/12*(12-$J43+1),IF((AA$27-$I43)&lt;$O43,($M43-SUM($P43:Z43))*$P43,IF((AA$27-$I43)=$O43,$M43-SUM($N43:Z43),0)))),IF($N43="정액법",IF((AA$27-$I43)&lt;0,0,IF((AA$27-$I43)=0,$M43*$P43/12*(12-$J43+1),IF((AA$27-$I43)&lt;$O43,$M43*$P43,IF((AA$27-$I43)=$O43,$M43-SUM($Q43:Z43),0))))))</f>
        <v>0</v>
      </c>
      <c r="AB43" s="88">
        <f>IF($N43="정률법",IF((AB$27-$I43)&lt;0,0,IF((AB$27-$I43)=0,$M43*$P43/12*(12-$J43+1),IF((AB$27-$I43)&lt;$O43,($M43-SUM($P43:AA43))*$P43,IF((AB$27-$I43)=$O43,$M43-SUM($N43:AA43),0)))),IF($N43="정액법",IF((AB$27-$I43)&lt;0,0,IF((AB$27-$I43)=0,$M43*$P43/12*(12-$J43+1),IF((AB$27-$I43)&lt;$O43,$M43*$P43,IF((AB$27-$I43)=$O43,$M43-SUM($Q43:AA43),0))))))</f>
        <v>0</v>
      </c>
      <c r="AC43" s="88">
        <f>IF($N43="정률법",IF((AC$27-$I43)&lt;0,0,IF((AC$27-$I43)=0,$M43*$P43/12*(12-$J43+1),IF((AC$27-$I43)&lt;$O43,($M43-SUM($P43:AB43))*$P43,IF((AC$27-$I43)=$O43,$M43-SUM($N43:AB43),0)))),IF($N43="정액법",IF((AC$27-$I43)&lt;0,0,IF((AC$27-$I43)=0,$M43*$P43/12*(12-$J43+1),IF((AC$27-$I43)&lt;$O43,$M43*$P43,IF((AC$27-$I43)=$O43,$M43-SUM($Q43:AB43),0))))))</f>
        <v>0</v>
      </c>
      <c r="AD43" s="88">
        <f>IF($N43="정률법",IF((AD$27-$I43)&lt;0,0,IF((AD$27-$I43)=0,$M43*$P43/12*(12-$J43+1),IF((AD$27-$I43)&lt;$O43,($M43-SUM($P43:AC43))*$P43,IF((AD$27-$I43)=$O43,$M43-SUM($N43:AC43),0)))),IF($N43="정액법",IF((AD$27-$I43)&lt;0,0,IF((AD$27-$I43)=0,$M43*$P43/12*(12-$J43+1),IF((AD$27-$I43)&lt;$O43,$M43*$P43,IF((AD$27-$I43)=$O43,$M43-SUM($Q43:AC43),0))))))</f>
        <v>0</v>
      </c>
      <c r="AE43" s="89"/>
      <c r="AF43" s="90">
        <f t="shared" si="13"/>
        <v>0</v>
      </c>
      <c r="AG43" s="88">
        <f t="shared" si="14"/>
        <v>0</v>
      </c>
      <c r="AH43" s="91">
        <f t="shared" si="12"/>
        <v>0</v>
      </c>
      <c r="AI43" s="77"/>
      <c r="AJ43" s="77"/>
      <c r="AK43" s="77"/>
      <c r="AL43" s="77"/>
      <c r="AM43" s="77"/>
      <c r="AN43" s="92"/>
    </row>
    <row r="44" spans="2:52" s="47" customFormat="1" ht="13.5" hidden="1" outlineLevel="2">
      <c r="B44" s="76">
        <v>5</v>
      </c>
      <c r="C44" s="77"/>
      <c r="D44" s="77"/>
      <c r="E44" s="78"/>
      <c r="F44" s="77"/>
      <c r="G44" s="191"/>
      <c r="H44" s="79"/>
      <c r="I44" s="80">
        <f t="shared" si="8"/>
        <v>1900</v>
      </c>
      <c r="J44" s="81" t="str">
        <f t="shared" ref="J44:J49" si="16">MID(TEXT($H44,"yyyy-mm-dd"),6,2)</f>
        <v>01</v>
      </c>
      <c r="K44" s="82"/>
      <c r="L44" s="82"/>
      <c r="M44" s="83">
        <f t="shared" si="15"/>
        <v>0</v>
      </c>
      <c r="N44" s="84" t="s">
        <v>65</v>
      </c>
      <c r="O44" s="85">
        <v>15</v>
      </c>
      <c r="P44" s="86">
        <f>IF($N44="정액법",VLOOKUP($O44,[1]Data!$J$3:$L$62,2),IF($N44="정률법",VLOOKUP($O44,[1]Data!$J$3:$L$62,3),"입력검증"))</f>
        <v>6.6000000000000003E-2</v>
      </c>
      <c r="Q44" s="108"/>
      <c r="R44" s="88">
        <f>IF($N44="정률법",IF((R$27-$I44)&lt;0,0,IF((R$27-$I44)=0,$M44*$P44/12*(12-$J44+1),IF((R$27-$I44)&lt;$O44,($M44-SUM($P44:Q44))*$P44,IF((R$27-$I44)=$O44,$M44-SUM($N44:Q44),0)))),IF($N44="정액법",IF((R$27-$I44)&lt;0,0,IF((R$27-$I44)=0,$M44*$P44/12*(12-$J44+1),IF((R$27-$I44)&lt;$O44,$M44*$P44,IF((R$27-$I44)=$O44,$M44-SUM($Q44:Q44),0))))))</f>
        <v>0</v>
      </c>
      <c r="S44" s="88">
        <f>IF($N44="정률법",IF((S$27-$I44)&lt;0,0,IF((S$27-$I44)=0,$M44*$P44/12*(12-$J44+1),IF((S$27-$I44)&lt;$O44,($M44-SUM($P44:R44))*$P44,IF((S$27-$I44)=$O44,$M44-SUM($N44:R44),0)))),IF($N44="정액법",IF((S$27-$I44)&lt;0,0,IF((S$27-$I44)=0,$M44*$P44/12*(12-$J44+1),IF((S$27-$I44)&lt;$O44,$M44*$P44,IF((S$27-$I44)=$O44,$M44-SUM($Q44:R44),0))))))</f>
        <v>0</v>
      </c>
      <c r="T44" s="88">
        <f>IF($N44="정률법",IF((T$27-$I44)&lt;0,0,IF((T$27-$I44)=0,$M44*$P44/12*(12-$J44+1),IF((T$27-$I44)&lt;$O44,($M44-SUM($P44:S44))*$P44,IF((T$27-$I44)=$O44,$M44-SUM($N44:S44),0)))),IF($N44="정액법",IF((T$27-$I44)&lt;0,0,IF((T$27-$I44)=0,$M44*$P44/12*(12-$J44+1),IF((T$27-$I44)&lt;$O44,$M44*$P44,IF((T$27-$I44)=$O44,$M44-SUM($Q44:S44),0))))))</f>
        <v>0</v>
      </c>
      <c r="U44" s="88">
        <f>IF($N44="정률법",IF((U$27-$I44)&lt;0,0,IF((U$27-$I44)=0,$M44*$P44/12*(12-$J44+1),IF((U$27-$I44)&lt;$O44,($M44-SUM($P44:T44))*$P44,IF((U$27-$I44)=$O44,$M44-SUM($N44:T44),0)))),IF($N44="정액법",IF((U$27-$I44)&lt;0,0,IF((U$27-$I44)=0,$M44*$P44/12*(12-$J44+1),IF((U$27-$I44)&lt;$O44,$M44*$P44,IF((U$27-$I44)=$O44,$M44-SUM($Q44:T44),0))))))</f>
        <v>0</v>
      </c>
      <c r="V44" s="88">
        <f>IF($N44="정률법",IF((V$27-$I44)&lt;0,0,IF((V$27-$I44)=0,$M44*$P44/12*(12-$J44+1),IF((V$27-$I44)&lt;$O44,($M44-SUM($P44:U44))*$P44,IF((V$27-$I44)=$O44,$M44-SUM($N44:U44),0)))),IF($N44="정액법",IF((V$27-$I44)&lt;0,0,IF((V$27-$I44)=0,$M44*$P44/12*(12-$J44+1),IF((V$27-$I44)&lt;$O44,$M44*$P44,IF((V$27-$I44)=$O44,$M44-SUM($Q44:U44),0))))))</f>
        <v>0</v>
      </c>
      <c r="W44" s="88">
        <f>IF($N44="정률법",IF((W$27-$I44)&lt;0,0,IF((W$27-$I44)=0,$M44*$P44/12*(12-$J44+1),IF((W$27-$I44)&lt;$O44,($M44-SUM($P44:V44))*$P44,IF((W$27-$I44)=$O44,$M44-SUM($N44:V44),0)))),IF($N44="정액법",IF((W$27-$I44)&lt;0,0,IF((W$27-$I44)=0,$M44*$P44/12*(12-$J44+1),IF((W$27-$I44)&lt;$O44,$M44*$P44,IF((W$27-$I44)=$O44,$M44-SUM($Q44:V44),0))))))</f>
        <v>0</v>
      </c>
      <c r="X44" s="88">
        <f>IF($N44="정률법",IF((X$27-$I44)&lt;0,0,IF((X$27-$I44)=0,$M44*$P44/12*(12-$J44+1),IF((X$27-$I44)&lt;$O44,($M44-SUM($P44:W44))*$P44,IF((X$27-$I44)=$O44,$M44-SUM($N44:W44),0)))),IF($N44="정액법",IF((X$27-$I44)&lt;0,0,IF((X$27-$I44)=0,$M44*$P44/12*(12-$J44+1),IF((X$27-$I44)&lt;$O44,$M44*$P44,IF((X$27-$I44)=$O44,$M44-SUM($Q44:W44),0))))))</f>
        <v>0</v>
      </c>
      <c r="Y44" s="88">
        <f>IF($N44="정률법",IF((Y$27-$I44)&lt;0,0,IF((Y$27-$I44)=0,$M44*$P44/12*(12-$J44+1),IF((Y$27-$I44)&lt;$O44,($M44-SUM($P44:X44))*$P44,IF((Y$27-$I44)=$O44,$M44-SUM($N44:X44),0)))),IF($N44="정액법",IF((Y$27-$I44)&lt;0,0,IF((Y$27-$I44)=0,$M44*$P44/12*(12-$J44+1),IF((Y$27-$I44)&lt;$O44,$M44*$P44,IF((Y$27-$I44)=$O44,$M44-SUM($Q44:X44),0))))))</f>
        <v>0</v>
      </c>
      <c r="Z44" s="88">
        <f>IF($N44="정률법",IF((Z$27-$I44)&lt;0,0,IF((Z$27-$I44)=0,$M44*$P44/12*(12-$J44+1),IF((Z$27-$I44)&lt;$O44,($M44-SUM($P44:Y44))*$P44,IF((Z$27-$I44)=$O44,$M44-SUM($N44:Y44),0)))),IF($N44="정액법",IF((Z$27-$I44)&lt;0,0,IF((Z$27-$I44)=0,$M44*$P44/12*(12-$J44+1),IF((Z$27-$I44)&lt;$O44,$M44*$P44,IF((Z$27-$I44)=$O44,$M44-SUM($Q44:Y44),0))))))</f>
        <v>0</v>
      </c>
      <c r="AA44" s="88">
        <f>IF($N44="정률법",IF((AA$27-$I44)&lt;0,0,IF((AA$27-$I44)=0,$M44*$P44/12*(12-$J44+1),IF((AA$27-$I44)&lt;$O44,($M44-SUM($P44:Z44))*$P44,IF((AA$27-$I44)=$O44,$M44-SUM($N44:Z44),0)))),IF($N44="정액법",IF((AA$27-$I44)&lt;0,0,IF((AA$27-$I44)=0,$M44*$P44/12*(12-$J44+1),IF((AA$27-$I44)&lt;$O44,$M44*$P44,IF((AA$27-$I44)=$O44,$M44-SUM($Q44:Z44),0))))))</f>
        <v>0</v>
      </c>
      <c r="AB44" s="88">
        <f>IF($N44="정률법",IF((AB$27-$I44)&lt;0,0,IF((AB$27-$I44)=0,$M44*$P44/12*(12-$J44+1),IF((AB$27-$I44)&lt;$O44,($M44-SUM($P44:AA44))*$P44,IF((AB$27-$I44)=$O44,$M44-SUM($N44:AA44),0)))),IF($N44="정액법",IF((AB$27-$I44)&lt;0,0,IF((AB$27-$I44)=0,$M44*$P44/12*(12-$J44+1),IF((AB$27-$I44)&lt;$O44,$M44*$P44,IF((AB$27-$I44)=$O44,$M44-SUM($Q44:AA44),0))))))</f>
        <v>0</v>
      </c>
      <c r="AC44" s="88">
        <f>IF($N44="정률법",IF((AC$27-$I44)&lt;0,0,IF((AC$27-$I44)=0,$M44*$P44/12*(12-$J44+1),IF((AC$27-$I44)&lt;$O44,($M44-SUM($P44:AB44))*$P44,IF((AC$27-$I44)=$O44,$M44-SUM($N44:AB44),0)))),IF($N44="정액법",IF((AC$27-$I44)&lt;0,0,IF((AC$27-$I44)=0,$M44*$P44/12*(12-$J44+1),IF((AC$27-$I44)&lt;$O44,$M44*$P44,IF((AC$27-$I44)=$O44,$M44-SUM($Q44:AB44),0))))))</f>
        <v>0</v>
      </c>
      <c r="AD44" s="88">
        <f>IF($N44="정률법",IF((AD$27-$I44)&lt;0,0,IF((AD$27-$I44)=0,$M44*$P44/12*(12-$J44+1),IF((AD$27-$I44)&lt;$O44,($M44-SUM($P44:AC44))*$P44,IF((AD$27-$I44)=$O44,$M44-SUM($N44:AC44),0)))),IF($N44="정액법",IF((AD$27-$I44)&lt;0,0,IF((AD$27-$I44)=0,$M44*$P44/12*(12-$J44+1),IF((AD$27-$I44)&lt;$O44,$M44*$P44,IF((AD$27-$I44)=$O44,$M44-SUM($Q44:AC44),0))))))</f>
        <v>0</v>
      </c>
      <c r="AE44" s="89"/>
      <c r="AF44" s="90">
        <f t="shared" si="13"/>
        <v>0</v>
      </c>
      <c r="AG44" s="88">
        <f t="shared" si="14"/>
        <v>0</v>
      </c>
      <c r="AH44" s="91">
        <f t="shared" si="12"/>
        <v>0</v>
      </c>
      <c r="AI44" s="77"/>
      <c r="AJ44" s="77"/>
      <c r="AK44" s="77"/>
      <c r="AL44" s="77"/>
      <c r="AM44" s="77"/>
      <c r="AN44" s="92"/>
    </row>
    <row r="45" spans="2:52" s="47" customFormat="1" ht="13.5" hidden="1" outlineLevel="2">
      <c r="B45" s="76">
        <v>6</v>
      </c>
      <c r="C45" s="77"/>
      <c r="D45" s="77"/>
      <c r="E45" s="78"/>
      <c r="F45" s="77"/>
      <c r="G45" s="191"/>
      <c r="H45" s="79"/>
      <c r="I45" s="80">
        <f t="shared" si="8"/>
        <v>1900</v>
      </c>
      <c r="J45" s="81" t="str">
        <f t="shared" si="16"/>
        <v>01</v>
      </c>
      <c r="K45" s="82"/>
      <c r="L45" s="82"/>
      <c r="M45" s="83">
        <f t="shared" si="15"/>
        <v>0</v>
      </c>
      <c r="N45" s="84" t="s">
        <v>65</v>
      </c>
      <c r="O45" s="85">
        <v>15</v>
      </c>
      <c r="P45" s="86">
        <f>IF($N45="정액법",VLOOKUP($O45,[1]Data!$J$3:$L$62,2),IF($N45="정률법",VLOOKUP($O45,[1]Data!$J$3:$L$62,3),"입력검증"))</f>
        <v>6.6000000000000003E-2</v>
      </c>
      <c r="Q45" s="108"/>
      <c r="R45" s="88">
        <f>IF($N45="정률법",IF((R$27-$I45)&lt;0,0,IF((R$27-$I45)=0,$M45*$P45/12*(12-$J45+1),IF((R$27-$I45)&lt;$O45,($M45-SUM($P45:Q45))*$P45,IF((R$27-$I45)=$O45,$M45-SUM($N45:Q45),0)))),IF($N45="정액법",IF((R$27-$I45)&lt;0,0,IF((R$27-$I45)=0,$M45*$P45/12*(12-$J45+1),IF((R$27-$I45)&lt;$O45,$M45*$P45,IF((R$27-$I45)=$O45,$M45-SUM($Q45:Q45),0))))))</f>
        <v>0</v>
      </c>
      <c r="S45" s="88">
        <f>IF($N45="정률법",IF((S$27-$I45)&lt;0,0,IF((S$27-$I45)=0,$M45*$P45/12*(12-$J45+1),IF((S$27-$I45)&lt;$O45,($M45-SUM($P45:R45))*$P45,IF((S$27-$I45)=$O45,$M45-SUM($N45:R45),0)))),IF($N45="정액법",IF((S$27-$I45)&lt;0,0,IF((S$27-$I45)=0,$M45*$P45/12*(12-$J45+1),IF((S$27-$I45)&lt;$O45,$M45*$P45,IF((S$27-$I45)=$O45,$M45-SUM($Q45:R45),0))))))</f>
        <v>0</v>
      </c>
      <c r="T45" s="88">
        <f>IF($N45="정률법",IF((T$27-$I45)&lt;0,0,IF((T$27-$I45)=0,$M45*$P45/12*(12-$J45+1),IF((T$27-$I45)&lt;$O45,($M45-SUM($P45:S45))*$P45,IF((T$27-$I45)=$O45,$M45-SUM($N45:S45),0)))),IF($N45="정액법",IF((T$27-$I45)&lt;0,0,IF((T$27-$I45)=0,$M45*$P45/12*(12-$J45+1),IF((T$27-$I45)&lt;$O45,$M45*$P45,IF((T$27-$I45)=$O45,$M45-SUM($Q45:S45),0))))))</f>
        <v>0</v>
      </c>
      <c r="U45" s="88">
        <f>IF($N45="정률법",IF((U$27-$I45)&lt;0,0,IF((U$27-$I45)=0,$M45*$P45/12*(12-$J45+1),IF((U$27-$I45)&lt;$O45,($M45-SUM($P45:T45))*$P45,IF((U$27-$I45)=$O45,$M45-SUM($N45:T45),0)))),IF($N45="정액법",IF((U$27-$I45)&lt;0,0,IF((U$27-$I45)=0,$M45*$P45/12*(12-$J45+1),IF((U$27-$I45)&lt;$O45,$M45*$P45,IF((U$27-$I45)=$O45,$M45-SUM($Q45:T45),0))))))</f>
        <v>0</v>
      </c>
      <c r="V45" s="88">
        <f>IF($N45="정률법",IF((V$27-$I45)&lt;0,0,IF((V$27-$I45)=0,$M45*$P45/12*(12-$J45+1),IF((V$27-$I45)&lt;$O45,($M45-SUM($P45:U45))*$P45,IF((V$27-$I45)=$O45,$M45-SUM($N45:U45),0)))),IF($N45="정액법",IF((V$27-$I45)&lt;0,0,IF((V$27-$I45)=0,$M45*$P45/12*(12-$J45+1),IF((V$27-$I45)&lt;$O45,$M45*$P45,IF((V$27-$I45)=$O45,$M45-SUM($Q45:U45),0))))))</f>
        <v>0</v>
      </c>
      <c r="W45" s="88">
        <f>IF($N45="정률법",IF((W$27-$I45)&lt;0,0,IF((W$27-$I45)=0,$M45*$P45/12*(12-$J45+1),IF((W$27-$I45)&lt;$O45,($M45-SUM($P45:V45))*$P45,IF((W$27-$I45)=$O45,$M45-SUM($N45:V45),0)))),IF($N45="정액법",IF((W$27-$I45)&lt;0,0,IF((W$27-$I45)=0,$M45*$P45/12*(12-$J45+1),IF((W$27-$I45)&lt;$O45,$M45*$P45,IF((W$27-$I45)=$O45,$M45-SUM($Q45:V45),0))))))</f>
        <v>0</v>
      </c>
      <c r="X45" s="88">
        <f>IF($N45="정률법",IF((X$27-$I45)&lt;0,0,IF((X$27-$I45)=0,$M45*$P45/12*(12-$J45+1),IF((X$27-$I45)&lt;$O45,($M45-SUM($P45:W45))*$P45,IF((X$27-$I45)=$O45,$M45-SUM($N45:W45),0)))),IF($N45="정액법",IF((X$27-$I45)&lt;0,0,IF((X$27-$I45)=0,$M45*$P45/12*(12-$J45+1),IF((X$27-$I45)&lt;$O45,$M45*$P45,IF((X$27-$I45)=$O45,$M45-SUM($Q45:W45),0))))))</f>
        <v>0</v>
      </c>
      <c r="Y45" s="88">
        <f>IF($N45="정률법",IF((Y$27-$I45)&lt;0,0,IF((Y$27-$I45)=0,$M45*$P45/12*(12-$J45+1),IF((Y$27-$I45)&lt;$O45,($M45-SUM($P45:X45))*$P45,IF((Y$27-$I45)=$O45,$M45-SUM($N45:X45),0)))),IF($N45="정액법",IF((Y$27-$I45)&lt;0,0,IF((Y$27-$I45)=0,$M45*$P45/12*(12-$J45+1),IF((Y$27-$I45)&lt;$O45,$M45*$P45,IF((Y$27-$I45)=$O45,$M45-SUM($Q45:X45),0))))))</f>
        <v>0</v>
      </c>
      <c r="Z45" s="88">
        <f>IF($N45="정률법",IF((Z$27-$I45)&lt;0,0,IF((Z$27-$I45)=0,$M45*$P45/12*(12-$J45+1),IF((Z$27-$I45)&lt;$O45,($M45-SUM($P45:Y45))*$P45,IF((Z$27-$I45)=$O45,$M45-SUM($N45:Y45),0)))),IF($N45="정액법",IF((Z$27-$I45)&lt;0,0,IF((Z$27-$I45)=0,$M45*$P45/12*(12-$J45+1),IF((Z$27-$I45)&lt;$O45,$M45*$P45,IF((Z$27-$I45)=$O45,$M45-SUM($Q45:Y45),0))))))</f>
        <v>0</v>
      </c>
      <c r="AA45" s="88">
        <f>IF($N45="정률법",IF((AA$27-$I45)&lt;0,0,IF((AA$27-$I45)=0,$M45*$P45/12*(12-$J45+1),IF((AA$27-$I45)&lt;$O45,($M45-SUM($P45:Z45))*$P45,IF((AA$27-$I45)=$O45,$M45-SUM($N45:Z45),0)))),IF($N45="정액법",IF((AA$27-$I45)&lt;0,0,IF((AA$27-$I45)=0,$M45*$P45/12*(12-$J45+1),IF((AA$27-$I45)&lt;$O45,$M45*$P45,IF((AA$27-$I45)=$O45,$M45-SUM($Q45:Z45),0))))))</f>
        <v>0</v>
      </c>
      <c r="AB45" s="88">
        <f>IF($N45="정률법",IF((AB$27-$I45)&lt;0,0,IF((AB$27-$I45)=0,$M45*$P45/12*(12-$J45+1),IF((AB$27-$I45)&lt;$O45,($M45-SUM($P45:AA45))*$P45,IF((AB$27-$I45)=$O45,$M45-SUM($N45:AA45),0)))),IF($N45="정액법",IF((AB$27-$I45)&lt;0,0,IF((AB$27-$I45)=0,$M45*$P45/12*(12-$J45+1),IF((AB$27-$I45)&lt;$O45,$M45*$P45,IF((AB$27-$I45)=$O45,$M45-SUM($Q45:AA45),0))))))</f>
        <v>0</v>
      </c>
      <c r="AC45" s="88">
        <f>IF($N45="정률법",IF((AC$27-$I45)&lt;0,0,IF((AC$27-$I45)=0,$M45*$P45/12*(12-$J45+1),IF((AC$27-$I45)&lt;$O45,($M45-SUM($P45:AB45))*$P45,IF((AC$27-$I45)=$O45,$M45-SUM($N45:AB45),0)))),IF($N45="정액법",IF((AC$27-$I45)&lt;0,0,IF((AC$27-$I45)=0,$M45*$P45/12*(12-$J45+1),IF((AC$27-$I45)&lt;$O45,$M45*$P45,IF((AC$27-$I45)=$O45,$M45-SUM($Q45:AB45),0))))))</f>
        <v>0</v>
      </c>
      <c r="AD45" s="88">
        <f>IF($N45="정률법",IF((AD$27-$I45)&lt;0,0,IF((AD$27-$I45)=0,$M45*$P45/12*(12-$J45+1),IF((AD$27-$I45)&lt;$O45,($M45-SUM($P45:AC45))*$P45,IF((AD$27-$I45)=$O45,$M45-SUM($N45:AC45),0)))),IF($N45="정액법",IF((AD$27-$I45)&lt;0,0,IF((AD$27-$I45)=0,$M45*$P45/12*(12-$J45+1),IF((AD$27-$I45)&lt;$O45,$M45*$P45,IF((AD$27-$I45)=$O45,$M45-SUM($Q45:AC45),0))))))</f>
        <v>0</v>
      </c>
      <c r="AE45" s="89"/>
      <c r="AF45" s="90">
        <f t="shared" si="13"/>
        <v>0</v>
      </c>
      <c r="AG45" s="88">
        <f t="shared" si="14"/>
        <v>0</v>
      </c>
      <c r="AH45" s="91">
        <f t="shared" si="12"/>
        <v>0</v>
      </c>
      <c r="AI45" s="77"/>
      <c r="AJ45" s="77"/>
      <c r="AK45" s="77"/>
      <c r="AL45" s="77"/>
      <c r="AM45" s="77"/>
      <c r="AN45" s="92"/>
    </row>
    <row r="46" spans="2:52" s="47" customFormat="1" ht="13.5" hidden="1" outlineLevel="2">
      <c r="B46" s="76">
        <v>7</v>
      </c>
      <c r="C46" s="77"/>
      <c r="D46" s="77"/>
      <c r="E46" s="78"/>
      <c r="F46" s="77"/>
      <c r="G46" s="191"/>
      <c r="H46" s="79"/>
      <c r="I46" s="80">
        <f t="shared" si="8"/>
        <v>1900</v>
      </c>
      <c r="J46" s="81" t="str">
        <f t="shared" si="16"/>
        <v>01</v>
      </c>
      <c r="K46" s="82"/>
      <c r="L46" s="82"/>
      <c r="M46" s="83">
        <f t="shared" si="15"/>
        <v>0</v>
      </c>
      <c r="N46" s="84" t="s">
        <v>65</v>
      </c>
      <c r="O46" s="85">
        <v>15</v>
      </c>
      <c r="P46" s="86">
        <f>IF($N46="정액법",VLOOKUP($O46,[1]Data!$J$3:$L$62,2),IF($N46="정률법",VLOOKUP($O46,[1]Data!$J$3:$L$62,3),"입력검증"))</f>
        <v>6.6000000000000003E-2</v>
      </c>
      <c r="Q46" s="108"/>
      <c r="R46" s="88">
        <f>IF($N46="정률법",IF((R$27-$I46)&lt;0,0,IF((R$27-$I46)=0,$M46*$P46/12*(12-$J46+1),IF((R$27-$I46)&lt;$O46,($M46-SUM($P46:Q46))*$P46,IF((R$27-$I46)=$O46,$M46-SUM($N46:Q46),0)))),IF($N46="정액법",IF((R$27-$I46)&lt;0,0,IF((R$27-$I46)=0,$M46*$P46/12*(12-$J46+1),IF((R$27-$I46)&lt;$O46,$M46*$P46,IF((R$27-$I46)=$O46,$M46-SUM($Q46:Q46),0))))))</f>
        <v>0</v>
      </c>
      <c r="S46" s="88">
        <f>IF($N46="정률법",IF((S$27-$I46)&lt;0,0,IF((S$27-$I46)=0,$M46*$P46/12*(12-$J46+1),IF((S$27-$I46)&lt;$O46,($M46-SUM($P46:R46))*$P46,IF((S$27-$I46)=$O46,$M46-SUM($N46:R46),0)))),IF($N46="정액법",IF((S$27-$I46)&lt;0,0,IF((S$27-$I46)=0,$M46*$P46/12*(12-$J46+1),IF((S$27-$I46)&lt;$O46,$M46*$P46,IF((S$27-$I46)=$O46,$M46-SUM($Q46:R46),0))))))</f>
        <v>0</v>
      </c>
      <c r="T46" s="88">
        <f>IF($N46="정률법",IF((T$27-$I46)&lt;0,0,IF((T$27-$I46)=0,$M46*$P46/12*(12-$J46+1),IF((T$27-$I46)&lt;$O46,($M46-SUM($P46:S46))*$P46,IF((T$27-$I46)=$O46,$M46-SUM($N46:S46),0)))),IF($N46="정액법",IF((T$27-$I46)&lt;0,0,IF((T$27-$I46)=0,$M46*$P46/12*(12-$J46+1),IF((T$27-$I46)&lt;$O46,$M46*$P46,IF((T$27-$I46)=$O46,$M46-SUM($Q46:S46),0))))))</f>
        <v>0</v>
      </c>
      <c r="U46" s="88">
        <f>IF($N46="정률법",IF((U$27-$I46)&lt;0,0,IF((U$27-$I46)=0,$M46*$P46/12*(12-$J46+1),IF((U$27-$I46)&lt;$O46,($M46-SUM($P46:T46))*$P46,IF((U$27-$I46)=$O46,$M46-SUM($N46:T46),0)))),IF($N46="정액법",IF((U$27-$I46)&lt;0,0,IF((U$27-$I46)=0,$M46*$P46/12*(12-$J46+1),IF((U$27-$I46)&lt;$O46,$M46*$P46,IF((U$27-$I46)=$O46,$M46-SUM($Q46:T46),0))))))</f>
        <v>0</v>
      </c>
      <c r="V46" s="88">
        <f>IF($N46="정률법",IF((V$27-$I46)&lt;0,0,IF((V$27-$I46)=0,$M46*$P46/12*(12-$J46+1),IF((V$27-$I46)&lt;$O46,($M46-SUM($P46:U46))*$P46,IF((V$27-$I46)=$O46,$M46-SUM($N46:U46),0)))),IF($N46="정액법",IF((V$27-$I46)&lt;0,0,IF((V$27-$I46)=0,$M46*$P46/12*(12-$J46+1),IF((V$27-$I46)&lt;$O46,$M46*$P46,IF((V$27-$I46)=$O46,$M46-SUM($Q46:U46),0))))))</f>
        <v>0</v>
      </c>
      <c r="W46" s="88">
        <f>IF($N46="정률법",IF((W$27-$I46)&lt;0,0,IF((W$27-$I46)=0,$M46*$P46/12*(12-$J46+1),IF((W$27-$I46)&lt;$O46,($M46-SUM($P46:V46))*$P46,IF((W$27-$I46)=$O46,$M46-SUM($N46:V46),0)))),IF($N46="정액법",IF((W$27-$I46)&lt;0,0,IF((W$27-$I46)=0,$M46*$P46/12*(12-$J46+1),IF((W$27-$I46)&lt;$O46,$M46*$P46,IF((W$27-$I46)=$O46,$M46-SUM($Q46:V46),0))))))</f>
        <v>0</v>
      </c>
      <c r="X46" s="88">
        <f>IF($N46="정률법",IF((X$27-$I46)&lt;0,0,IF((X$27-$I46)=0,$M46*$P46/12*(12-$J46+1),IF((X$27-$I46)&lt;$O46,($M46-SUM($P46:W46))*$P46,IF((X$27-$I46)=$O46,$M46-SUM($N46:W46),0)))),IF($N46="정액법",IF((X$27-$I46)&lt;0,0,IF((X$27-$I46)=0,$M46*$P46/12*(12-$J46+1),IF((X$27-$I46)&lt;$O46,$M46*$P46,IF((X$27-$I46)=$O46,$M46-SUM($Q46:W46),0))))))</f>
        <v>0</v>
      </c>
      <c r="Y46" s="88">
        <f>IF($N46="정률법",IF((Y$27-$I46)&lt;0,0,IF((Y$27-$I46)=0,$M46*$P46/12*(12-$J46+1),IF((Y$27-$I46)&lt;$O46,($M46-SUM($P46:X46))*$P46,IF((Y$27-$I46)=$O46,$M46-SUM($N46:X46),0)))),IF($N46="정액법",IF((Y$27-$I46)&lt;0,0,IF((Y$27-$I46)=0,$M46*$P46/12*(12-$J46+1),IF((Y$27-$I46)&lt;$O46,$M46*$P46,IF((Y$27-$I46)=$O46,$M46-SUM($Q46:X46),0))))))</f>
        <v>0</v>
      </c>
      <c r="Z46" s="88">
        <f>IF($N46="정률법",IF((Z$27-$I46)&lt;0,0,IF((Z$27-$I46)=0,$M46*$P46/12*(12-$J46+1),IF((Z$27-$I46)&lt;$O46,($M46-SUM($P46:Y46))*$P46,IF((Z$27-$I46)=$O46,$M46-SUM($N46:Y46),0)))),IF($N46="정액법",IF((Z$27-$I46)&lt;0,0,IF((Z$27-$I46)=0,$M46*$P46/12*(12-$J46+1),IF((Z$27-$I46)&lt;$O46,$M46*$P46,IF((Z$27-$I46)=$O46,$M46-SUM($Q46:Y46),0))))))</f>
        <v>0</v>
      </c>
      <c r="AA46" s="88">
        <f>IF($N46="정률법",IF((AA$27-$I46)&lt;0,0,IF((AA$27-$I46)=0,$M46*$P46/12*(12-$J46+1),IF((AA$27-$I46)&lt;$O46,($M46-SUM($P46:Z46))*$P46,IF((AA$27-$I46)=$O46,$M46-SUM($N46:Z46),0)))),IF($N46="정액법",IF((AA$27-$I46)&lt;0,0,IF((AA$27-$I46)=0,$M46*$P46/12*(12-$J46+1),IF((AA$27-$I46)&lt;$O46,$M46*$P46,IF((AA$27-$I46)=$O46,$M46-SUM($Q46:Z46),0))))))</f>
        <v>0</v>
      </c>
      <c r="AB46" s="88">
        <f>IF($N46="정률법",IF((AB$27-$I46)&lt;0,0,IF((AB$27-$I46)=0,$M46*$P46/12*(12-$J46+1),IF((AB$27-$I46)&lt;$O46,($M46-SUM($P46:AA46))*$P46,IF((AB$27-$I46)=$O46,$M46-SUM($N46:AA46),0)))),IF($N46="정액법",IF((AB$27-$I46)&lt;0,0,IF((AB$27-$I46)=0,$M46*$P46/12*(12-$J46+1),IF((AB$27-$I46)&lt;$O46,$M46*$P46,IF((AB$27-$I46)=$O46,$M46-SUM($Q46:AA46),0))))))</f>
        <v>0</v>
      </c>
      <c r="AC46" s="88">
        <f>IF($N46="정률법",IF((AC$27-$I46)&lt;0,0,IF((AC$27-$I46)=0,$M46*$P46/12*(12-$J46+1),IF((AC$27-$I46)&lt;$O46,($M46-SUM($P46:AB46))*$P46,IF((AC$27-$I46)=$O46,$M46-SUM($N46:AB46),0)))),IF($N46="정액법",IF((AC$27-$I46)&lt;0,0,IF((AC$27-$I46)=0,$M46*$P46/12*(12-$J46+1),IF((AC$27-$I46)&lt;$O46,$M46*$P46,IF((AC$27-$I46)=$O46,$M46-SUM($Q46:AB46),0))))))</f>
        <v>0</v>
      </c>
      <c r="AD46" s="88">
        <f>IF($N46="정률법",IF((AD$27-$I46)&lt;0,0,IF((AD$27-$I46)=0,$M46*$P46/12*(12-$J46+1),IF((AD$27-$I46)&lt;$O46,($M46-SUM($P46:AC46))*$P46,IF((AD$27-$I46)=$O46,$M46-SUM($N46:AC46),0)))),IF($N46="정액법",IF((AD$27-$I46)&lt;0,0,IF((AD$27-$I46)=0,$M46*$P46/12*(12-$J46+1),IF((AD$27-$I46)&lt;$O46,$M46*$P46,IF((AD$27-$I46)=$O46,$M46-SUM($Q46:AC46),0))))))</f>
        <v>0</v>
      </c>
      <c r="AE46" s="89"/>
      <c r="AF46" s="90">
        <f t="shared" si="13"/>
        <v>0</v>
      </c>
      <c r="AG46" s="88">
        <f t="shared" si="14"/>
        <v>0</v>
      </c>
      <c r="AH46" s="91">
        <f t="shared" si="12"/>
        <v>0</v>
      </c>
      <c r="AI46" s="77"/>
      <c r="AJ46" s="77"/>
      <c r="AK46" s="77"/>
      <c r="AL46" s="77"/>
      <c r="AM46" s="77"/>
      <c r="AN46" s="92"/>
    </row>
    <row r="47" spans="2:52" s="47" customFormat="1" ht="13.5" hidden="1" outlineLevel="2">
      <c r="B47" s="76">
        <v>8</v>
      </c>
      <c r="C47" s="77"/>
      <c r="D47" s="77"/>
      <c r="E47" s="78"/>
      <c r="F47" s="77"/>
      <c r="G47" s="191"/>
      <c r="H47" s="79"/>
      <c r="I47" s="80">
        <f t="shared" si="8"/>
        <v>1900</v>
      </c>
      <c r="J47" s="81" t="str">
        <f t="shared" si="16"/>
        <v>01</v>
      </c>
      <c r="K47" s="82"/>
      <c r="L47" s="82"/>
      <c r="M47" s="83">
        <f t="shared" si="15"/>
        <v>0</v>
      </c>
      <c r="N47" s="84" t="s">
        <v>65</v>
      </c>
      <c r="O47" s="85">
        <v>15</v>
      </c>
      <c r="P47" s="86">
        <f>IF($N47="정액법",VLOOKUP($O47,[1]Data!$J$3:$L$62,2),IF($N47="정률법",VLOOKUP($O47,[1]Data!$J$3:$L$62,3),"입력검증"))</f>
        <v>6.6000000000000003E-2</v>
      </c>
      <c r="Q47" s="108"/>
      <c r="R47" s="88">
        <f>IF($N47="정률법",IF((R$27-$I47)&lt;0,0,IF((R$27-$I47)=0,$M47*$P47/12*(12-$J47+1),IF((R$27-$I47)&lt;$O47,($M47-SUM($P47:Q47))*$P47,IF((R$27-$I47)=$O47,$M47-SUM($N47:Q47),0)))),IF($N47="정액법",IF((R$27-$I47)&lt;0,0,IF((R$27-$I47)=0,$M47*$P47/12*(12-$J47+1),IF((R$27-$I47)&lt;$O47,$M47*$P47,IF((R$27-$I47)=$O47,$M47-SUM($Q47:Q47),0))))))</f>
        <v>0</v>
      </c>
      <c r="S47" s="88">
        <f>IF($N47="정률법",IF((S$27-$I47)&lt;0,0,IF((S$27-$I47)=0,$M47*$P47/12*(12-$J47+1),IF((S$27-$I47)&lt;$O47,($M47-SUM($P47:R47))*$P47,IF((S$27-$I47)=$O47,$M47-SUM($N47:R47),0)))),IF($N47="정액법",IF((S$27-$I47)&lt;0,0,IF((S$27-$I47)=0,$M47*$P47/12*(12-$J47+1),IF((S$27-$I47)&lt;$O47,$M47*$P47,IF((S$27-$I47)=$O47,$M47-SUM($Q47:R47),0))))))</f>
        <v>0</v>
      </c>
      <c r="T47" s="88">
        <f>IF($N47="정률법",IF((T$27-$I47)&lt;0,0,IF((T$27-$I47)=0,$M47*$P47/12*(12-$J47+1),IF((T$27-$I47)&lt;$O47,($M47-SUM($P47:S47))*$P47,IF((T$27-$I47)=$O47,$M47-SUM($N47:S47),0)))),IF($N47="정액법",IF((T$27-$I47)&lt;0,0,IF((T$27-$I47)=0,$M47*$P47/12*(12-$J47+1),IF((T$27-$I47)&lt;$O47,$M47*$P47,IF((T$27-$I47)=$O47,$M47-SUM($Q47:S47),0))))))</f>
        <v>0</v>
      </c>
      <c r="U47" s="88">
        <f>IF($N47="정률법",IF((U$27-$I47)&lt;0,0,IF((U$27-$I47)=0,$M47*$P47/12*(12-$J47+1),IF((U$27-$I47)&lt;$O47,($M47-SUM($P47:T47))*$P47,IF((U$27-$I47)=$O47,$M47-SUM($N47:T47),0)))),IF($N47="정액법",IF((U$27-$I47)&lt;0,0,IF((U$27-$I47)=0,$M47*$P47/12*(12-$J47+1),IF((U$27-$I47)&lt;$O47,$M47*$P47,IF((U$27-$I47)=$O47,$M47-SUM($Q47:T47),0))))))</f>
        <v>0</v>
      </c>
      <c r="V47" s="88">
        <f>IF($N47="정률법",IF((V$27-$I47)&lt;0,0,IF((V$27-$I47)=0,$M47*$P47/12*(12-$J47+1),IF((V$27-$I47)&lt;$O47,($M47-SUM($P47:U47))*$P47,IF((V$27-$I47)=$O47,$M47-SUM($N47:U47),0)))),IF($N47="정액법",IF((V$27-$I47)&lt;0,0,IF((V$27-$I47)=0,$M47*$P47/12*(12-$J47+1),IF((V$27-$I47)&lt;$O47,$M47*$P47,IF((V$27-$I47)=$O47,$M47-SUM($Q47:U47),0))))))</f>
        <v>0</v>
      </c>
      <c r="W47" s="88">
        <f>IF($N47="정률법",IF((W$27-$I47)&lt;0,0,IF((W$27-$I47)=0,$M47*$P47/12*(12-$J47+1),IF((W$27-$I47)&lt;$O47,($M47-SUM($P47:V47))*$P47,IF((W$27-$I47)=$O47,$M47-SUM($N47:V47),0)))),IF($N47="정액법",IF((W$27-$I47)&lt;0,0,IF((W$27-$I47)=0,$M47*$P47/12*(12-$J47+1),IF((W$27-$I47)&lt;$O47,$M47*$P47,IF((W$27-$I47)=$O47,$M47-SUM($Q47:V47),0))))))</f>
        <v>0</v>
      </c>
      <c r="X47" s="88">
        <f>IF($N47="정률법",IF((X$27-$I47)&lt;0,0,IF((X$27-$I47)=0,$M47*$P47/12*(12-$J47+1),IF((X$27-$I47)&lt;$O47,($M47-SUM($P47:W47))*$P47,IF((X$27-$I47)=$O47,$M47-SUM($N47:W47),0)))),IF($N47="정액법",IF((X$27-$I47)&lt;0,0,IF((X$27-$I47)=0,$M47*$P47/12*(12-$J47+1),IF((X$27-$I47)&lt;$O47,$M47*$P47,IF((X$27-$I47)=$O47,$M47-SUM($Q47:W47),0))))))</f>
        <v>0</v>
      </c>
      <c r="Y47" s="88">
        <f>IF($N47="정률법",IF((Y$27-$I47)&lt;0,0,IF((Y$27-$I47)=0,$M47*$P47/12*(12-$J47+1),IF((Y$27-$I47)&lt;$O47,($M47-SUM($P47:X47))*$P47,IF((Y$27-$I47)=$O47,$M47-SUM($N47:X47),0)))),IF($N47="정액법",IF((Y$27-$I47)&lt;0,0,IF((Y$27-$I47)=0,$M47*$P47/12*(12-$J47+1),IF((Y$27-$I47)&lt;$O47,$M47*$P47,IF((Y$27-$I47)=$O47,$M47-SUM($Q47:X47),0))))))</f>
        <v>0</v>
      </c>
      <c r="Z47" s="88">
        <f>IF($N47="정률법",IF((Z$27-$I47)&lt;0,0,IF((Z$27-$I47)=0,$M47*$P47/12*(12-$J47+1),IF((Z$27-$I47)&lt;$O47,($M47-SUM($P47:Y47))*$P47,IF((Z$27-$I47)=$O47,$M47-SUM($N47:Y47),0)))),IF($N47="정액법",IF((Z$27-$I47)&lt;0,0,IF((Z$27-$I47)=0,$M47*$P47/12*(12-$J47+1),IF((Z$27-$I47)&lt;$O47,$M47*$P47,IF((Z$27-$I47)=$O47,$M47-SUM($Q47:Y47),0))))))</f>
        <v>0</v>
      </c>
      <c r="AA47" s="88">
        <f>IF($N47="정률법",IF((AA$27-$I47)&lt;0,0,IF((AA$27-$I47)=0,$M47*$P47/12*(12-$J47+1),IF((AA$27-$I47)&lt;$O47,($M47-SUM($P47:Z47))*$P47,IF((AA$27-$I47)=$O47,$M47-SUM($N47:Z47),0)))),IF($N47="정액법",IF((AA$27-$I47)&lt;0,0,IF((AA$27-$I47)=0,$M47*$P47/12*(12-$J47+1),IF((AA$27-$I47)&lt;$O47,$M47*$P47,IF((AA$27-$I47)=$O47,$M47-SUM($Q47:Z47),0))))))</f>
        <v>0</v>
      </c>
      <c r="AB47" s="88">
        <f>IF($N47="정률법",IF((AB$27-$I47)&lt;0,0,IF((AB$27-$I47)=0,$M47*$P47/12*(12-$J47+1),IF((AB$27-$I47)&lt;$O47,($M47-SUM($P47:AA47))*$P47,IF((AB$27-$I47)=$O47,$M47-SUM($N47:AA47),0)))),IF($N47="정액법",IF((AB$27-$I47)&lt;0,0,IF((AB$27-$I47)=0,$M47*$P47/12*(12-$J47+1),IF((AB$27-$I47)&lt;$O47,$M47*$P47,IF((AB$27-$I47)=$O47,$M47-SUM($Q47:AA47),0))))))</f>
        <v>0</v>
      </c>
      <c r="AC47" s="88">
        <f>IF($N47="정률법",IF((AC$27-$I47)&lt;0,0,IF((AC$27-$I47)=0,$M47*$P47/12*(12-$J47+1),IF((AC$27-$I47)&lt;$O47,($M47-SUM($P47:AB47))*$P47,IF((AC$27-$I47)=$O47,$M47-SUM($N47:AB47),0)))),IF($N47="정액법",IF((AC$27-$I47)&lt;0,0,IF((AC$27-$I47)=0,$M47*$P47/12*(12-$J47+1),IF((AC$27-$I47)&lt;$O47,$M47*$P47,IF((AC$27-$I47)=$O47,$M47-SUM($Q47:AB47),0))))))</f>
        <v>0</v>
      </c>
      <c r="AD47" s="88">
        <f>IF($N47="정률법",IF((AD$27-$I47)&lt;0,0,IF((AD$27-$I47)=0,$M47*$P47/12*(12-$J47+1),IF((AD$27-$I47)&lt;$O47,($M47-SUM($P47:AC47))*$P47,IF((AD$27-$I47)=$O47,$M47-SUM($N47:AC47),0)))),IF($N47="정액법",IF((AD$27-$I47)&lt;0,0,IF((AD$27-$I47)=0,$M47*$P47/12*(12-$J47+1),IF((AD$27-$I47)&lt;$O47,$M47*$P47,IF((AD$27-$I47)=$O47,$M47-SUM($Q47:AC47),0))))))</f>
        <v>0</v>
      </c>
      <c r="AE47" s="89"/>
      <c r="AF47" s="90">
        <f t="shared" si="13"/>
        <v>0</v>
      </c>
      <c r="AG47" s="88">
        <f t="shared" si="14"/>
        <v>0</v>
      </c>
      <c r="AH47" s="91">
        <f t="shared" si="12"/>
        <v>0</v>
      </c>
      <c r="AI47" s="77"/>
      <c r="AJ47" s="77"/>
      <c r="AK47" s="77"/>
      <c r="AL47" s="77"/>
      <c r="AM47" s="77"/>
      <c r="AN47" s="92"/>
    </row>
    <row r="48" spans="2:52" s="47" customFormat="1" ht="13.5" hidden="1" outlineLevel="2">
      <c r="B48" s="76">
        <v>9</v>
      </c>
      <c r="C48" s="77"/>
      <c r="D48" s="77"/>
      <c r="E48" s="78"/>
      <c r="F48" s="77"/>
      <c r="G48" s="191"/>
      <c r="H48" s="79"/>
      <c r="I48" s="80">
        <f t="shared" si="8"/>
        <v>1900</v>
      </c>
      <c r="J48" s="81" t="str">
        <f t="shared" si="16"/>
        <v>01</v>
      </c>
      <c r="K48" s="82"/>
      <c r="L48" s="82"/>
      <c r="M48" s="83">
        <f t="shared" si="15"/>
        <v>0</v>
      </c>
      <c r="N48" s="84" t="s">
        <v>65</v>
      </c>
      <c r="O48" s="85">
        <v>15</v>
      </c>
      <c r="P48" s="86">
        <f>IF($N48="정액법",VLOOKUP($O48,[1]Data!$J$3:$L$62,2),IF($N48="정률법",VLOOKUP($O48,[1]Data!$J$3:$L$62,3),"입력검증"))</f>
        <v>6.6000000000000003E-2</v>
      </c>
      <c r="Q48" s="108"/>
      <c r="R48" s="88">
        <f>IF($N48="정률법",IF((R$27-$I48)&lt;0,0,IF((R$27-$I48)=0,$M48*$P48/12*(12-$J48+1),IF((R$27-$I48)&lt;$O48,($M48-SUM($P48:Q48))*$P48,IF((R$27-$I48)=$O48,$M48-SUM($N48:Q48),0)))),IF($N48="정액법",IF((R$27-$I48)&lt;0,0,IF((R$27-$I48)=0,$M48*$P48/12*(12-$J48+1),IF((R$27-$I48)&lt;$O48,$M48*$P48,IF((R$27-$I48)=$O48,$M48-SUM($Q48:Q48),0))))))</f>
        <v>0</v>
      </c>
      <c r="S48" s="88">
        <f>IF($N48="정률법",IF((S$27-$I48)&lt;0,0,IF((S$27-$I48)=0,$M48*$P48/12*(12-$J48+1),IF((S$27-$I48)&lt;$O48,($M48-SUM($P48:R48))*$P48,IF((S$27-$I48)=$O48,$M48-SUM($N48:R48),0)))),IF($N48="정액법",IF((S$27-$I48)&lt;0,0,IF((S$27-$I48)=0,$M48*$P48/12*(12-$J48+1),IF((S$27-$I48)&lt;$O48,$M48*$P48,IF((S$27-$I48)=$O48,$M48-SUM($Q48:R48),0))))))</f>
        <v>0</v>
      </c>
      <c r="T48" s="88">
        <f>IF($N48="정률법",IF((T$27-$I48)&lt;0,0,IF((T$27-$I48)=0,$M48*$P48/12*(12-$J48+1),IF((T$27-$I48)&lt;$O48,($M48-SUM($P48:S48))*$P48,IF((T$27-$I48)=$O48,$M48-SUM($N48:S48),0)))),IF($N48="정액법",IF((T$27-$I48)&lt;0,0,IF((T$27-$I48)=0,$M48*$P48/12*(12-$J48+1),IF((T$27-$I48)&lt;$O48,$M48*$P48,IF((T$27-$I48)=$O48,$M48-SUM($Q48:S48),0))))))</f>
        <v>0</v>
      </c>
      <c r="U48" s="88">
        <f>IF($N48="정률법",IF((U$27-$I48)&lt;0,0,IF((U$27-$I48)=0,$M48*$P48/12*(12-$J48+1),IF((U$27-$I48)&lt;$O48,($M48-SUM($P48:T48))*$P48,IF((U$27-$I48)=$O48,$M48-SUM($N48:T48),0)))),IF($N48="정액법",IF((U$27-$I48)&lt;0,0,IF((U$27-$I48)=0,$M48*$P48/12*(12-$J48+1),IF((U$27-$I48)&lt;$O48,$M48*$P48,IF((U$27-$I48)=$O48,$M48-SUM($Q48:T48),0))))))</f>
        <v>0</v>
      </c>
      <c r="V48" s="88">
        <f>IF($N48="정률법",IF((V$27-$I48)&lt;0,0,IF((V$27-$I48)=0,$M48*$P48/12*(12-$J48+1),IF((V$27-$I48)&lt;$O48,($M48-SUM($P48:U48))*$P48,IF((V$27-$I48)=$O48,$M48-SUM($N48:U48),0)))),IF($N48="정액법",IF((V$27-$I48)&lt;0,0,IF((V$27-$I48)=0,$M48*$P48/12*(12-$J48+1),IF((V$27-$I48)&lt;$O48,$M48*$P48,IF((V$27-$I48)=$O48,$M48-SUM($Q48:U48),0))))))</f>
        <v>0</v>
      </c>
      <c r="W48" s="88">
        <f>IF($N48="정률법",IF((W$27-$I48)&lt;0,0,IF((W$27-$I48)=0,$M48*$P48/12*(12-$J48+1),IF((W$27-$I48)&lt;$O48,($M48-SUM($P48:V48))*$P48,IF((W$27-$I48)=$O48,$M48-SUM($N48:V48),0)))),IF($N48="정액법",IF((W$27-$I48)&lt;0,0,IF((W$27-$I48)=0,$M48*$P48/12*(12-$J48+1),IF((W$27-$I48)&lt;$O48,$M48*$P48,IF((W$27-$I48)=$O48,$M48-SUM($Q48:V48),0))))))</f>
        <v>0</v>
      </c>
      <c r="X48" s="88">
        <f>IF($N48="정률법",IF((X$27-$I48)&lt;0,0,IF((X$27-$I48)=0,$M48*$P48/12*(12-$J48+1),IF((X$27-$I48)&lt;$O48,($M48-SUM($P48:W48))*$P48,IF((X$27-$I48)=$O48,$M48-SUM($N48:W48),0)))),IF($N48="정액법",IF((X$27-$I48)&lt;0,0,IF((X$27-$I48)=0,$M48*$P48/12*(12-$J48+1),IF((X$27-$I48)&lt;$O48,$M48*$P48,IF((X$27-$I48)=$O48,$M48-SUM($Q48:W48),0))))))</f>
        <v>0</v>
      </c>
      <c r="Y48" s="88">
        <f>IF($N48="정률법",IF((Y$27-$I48)&lt;0,0,IF((Y$27-$I48)=0,$M48*$P48/12*(12-$J48+1),IF((Y$27-$I48)&lt;$O48,($M48-SUM($P48:X48))*$P48,IF((Y$27-$I48)=$O48,$M48-SUM($N48:X48),0)))),IF($N48="정액법",IF((Y$27-$I48)&lt;0,0,IF((Y$27-$I48)=0,$M48*$P48/12*(12-$J48+1),IF((Y$27-$I48)&lt;$O48,$M48*$P48,IF((Y$27-$I48)=$O48,$M48-SUM($Q48:X48),0))))))</f>
        <v>0</v>
      </c>
      <c r="Z48" s="88">
        <f>IF($N48="정률법",IF((Z$27-$I48)&lt;0,0,IF((Z$27-$I48)=0,$M48*$P48/12*(12-$J48+1),IF((Z$27-$I48)&lt;$O48,($M48-SUM($P48:Y48))*$P48,IF((Z$27-$I48)=$O48,$M48-SUM($N48:Y48),0)))),IF($N48="정액법",IF((Z$27-$I48)&lt;0,0,IF((Z$27-$I48)=0,$M48*$P48/12*(12-$J48+1),IF((Z$27-$I48)&lt;$O48,$M48*$P48,IF((Z$27-$I48)=$O48,$M48-SUM($Q48:Y48),0))))))</f>
        <v>0</v>
      </c>
      <c r="AA48" s="88">
        <f>IF($N48="정률법",IF((AA$27-$I48)&lt;0,0,IF((AA$27-$I48)=0,$M48*$P48/12*(12-$J48+1),IF((AA$27-$I48)&lt;$O48,($M48-SUM($P48:Z48))*$P48,IF((AA$27-$I48)=$O48,$M48-SUM($N48:Z48),0)))),IF($N48="정액법",IF((AA$27-$I48)&lt;0,0,IF((AA$27-$I48)=0,$M48*$P48/12*(12-$J48+1),IF((AA$27-$I48)&lt;$O48,$M48*$P48,IF((AA$27-$I48)=$O48,$M48-SUM($Q48:Z48),0))))))</f>
        <v>0</v>
      </c>
      <c r="AB48" s="88">
        <f>IF($N48="정률법",IF((AB$27-$I48)&lt;0,0,IF((AB$27-$I48)=0,$M48*$P48/12*(12-$J48+1),IF((AB$27-$I48)&lt;$O48,($M48-SUM($P48:AA48))*$P48,IF((AB$27-$I48)=$O48,$M48-SUM($N48:AA48),0)))),IF($N48="정액법",IF((AB$27-$I48)&lt;0,0,IF((AB$27-$I48)=0,$M48*$P48/12*(12-$J48+1),IF((AB$27-$I48)&lt;$O48,$M48*$P48,IF((AB$27-$I48)=$O48,$M48-SUM($Q48:AA48),0))))))</f>
        <v>0</v>
      </c>
      <c r="AC48" s="88">
        <f>IF($N48="정률법",IF((AC$27-$I48)&lt;0,0,IF((AC$27-$I48)=0,$M48*$P48/12*(12-$J48+1),IF((AC$27-$I48)&lt;$O48,($M48-SUM($P48:AB48))*$P48,IF((AC$27-$I48)=$O48,$M48-SUM($N48:AB48),0)))),IF($N48="정액법",IF((AC$27-$I48)&lt;0,0,IF((AC$27-$I48)=0,$M48*$P48/12*(12-$J48+1),IF((AC$27-$I48)&lt;$O48,$M48*$P48,IF((AC$27-$I48)=$O48,$M48-SUM($Q48:AB48),0))))))</f>
        <v>0</v>
      </c>
      <c r="AD48" s="88">
        <f>IF($N48="정률법",IF((AD$27-$I48)&lt;0,0,IF((AD$27-$I48)=0,$M48*$P48/12*(12-$J48+1),IF((AD$27-$I48)&lt;$O48,($M48-SUM($P48:AC48))*$P48,IF((AD$27-$I48)=$O48,$M48-SUM($N48:AC48),0)))),IF($N48="정액법",IF((AD$27-$I48)&lt;0,0,IF((AD$27-$I48)=0,$M48*$P48/12*(12-$J48+1),IF((AD$27-$I48)&lt;$O48,$M48*$P48,IF((AD$27-$I48)=$O48,$M48-SUM($Q48:AC48),0))))))</f>
        <v>0</v>
      </c>
      <c r="AE48" s="89"/>
      <c r="AF48" s="90">
        <f t="shared" si="13"/>
        <v>0</v>
      </c>
      <c r="AG48" s="88">
        <f t="shared" si="14"/>
        <v>0</v>
      </c>
      <c r="AH48" s="91">
        <f t="shared" si="12"/>
        <v>0</v>
      </c>
      <c r="AI48" s="77"/>
      <c r="AJ48" s="77"/>
      <c r="AK48" s="77"/>
      <c r="AL48" s="77"/>
      <c r="AM48" s="77"/>
      <c r="AN48" s="92"/>
    </row>
    <row r="49" spans="2:40" s="47" customFormat="1" ht="13.5" hidden="1" outlineLevel="2">
      <c r="B49" s="76">
        <v>10</v>
      </c>
      <c r="C49" s="77"/>
      <c r="D49" s="77"/>
      <c r="E49" s="78"/>
      <c r="F49" s="77"/>
      <c r="G49" s="191"/>
      <c r="H49" s="79"/>
      <c r="I49" s="80">
        <f t="shared" si="8"/>
        <v>1900</v>
      </c>
      <c r="J49" s="81" t="str">
        <f t="shared" si="16"/>
        <v>01</v>
      </c>
      <c r="K49" s="82"/>
      <c r="L49" s="82"/>
      <c r="M49" s="83">
        <f t="shared" si="15"/>
        <v>0</v>
      </c>
      <c r="N49" s="84" t="s">
        <v>65</v>
      </c>
      <c r="O49" s="85">
        <v>15</v>
      </c>
      <c r="P49" s="86">
        <f>IF($N49="정액법",VLOOKUP($O49,[1]Data!$J$3:$L$62,2),IF($N49="정률법",VLOOKUP($O49,[1]Data!$J$3:$L$62,3),"입력검증"))</f>
        <v>6.6000000000000003E-2</v>
      </c>
      <c r="Q49" s="108"/>
      <c r="R49" s="88">
        <f>IF($N49="정률법",IF((R$27-$I49)&lt;0,0,IF((R$27-$I49)=0,$M49*$P49/12*(12-$J49+1),IF((R$27-$I49)&lt;$O49,($M49-SUM($P49:Q49))*$P49,IF((R$27-$I49)=$O49,$M49-SUM($N49:Q49),0)))),IF($N49="정액법",IF((R$27-$I49)&lt;0,0,IF((R$27-$I49)=0,$M49*$P49/12*(12-$J49+1),IF((R$27-$I49)&lt;$O49,$M49*$P49,IF((R$27-$I49)=$O49,$M49-SUM($Q49:Q49),0))))))</f>
        <v>0</v>
      </c>
      <c r="S49" s="88">
        <f>IF($N49="정률법",IF((S$27-$I49)&lt;0,0,IF((S$27-$I49)=0,$M49*$P49/12*(12-$J49+1),IF((S$27-$I49)&lt;$O49,($M49-SUM($P49:R49))*$P49,IF((S$27-$I49)=$O49,$M49-SUM($N49:R49),0)))),IF($N49="정액법",IF((S$27-$I49)&lt;0,0,IF((S$27-$I49)=0,$M49*$P49/12*(12-$J49+1),IF((S$27-$I49)&lt;$O49,$M49*$P49,IF((S$27-$I49)=$O49,$M49-SUM($Q49:R49),0))))))</f>
        <v>0</v>
      </c>
      <c r="T49" s="88">
        <f>IF($N49="정률법",IF((T$27-$I49)&lt;0,0,IF((T$27-$I49)=0,$M49*$P49/12*(12-$J49+1),IF((T$27-$I49)&lt;$O49,($M49-SUM($P49:S49))*$P49,IF((T$27-$I49)=$O49,$M49-SUM($N49:S49),0)))),IF($N49="정액법",IF((T$27-$I49)&lt;0,0,IF((T$27-$I49)=0,$M49*$P49/12*(12-$J49+1),IF((T$27-$I49)&lt;$O49,$M49*$P49,IF((T$27-$I49)=$O49,$M49-SUM($Q49:S49),0))))))</f>
        <v>0</v>
      </c>
      <c r="U49" s="88">
        <f>IF($N49="정률법",IF((U$27-$I49)&lt;0,0,IF((U$27-$I49)=0,$M49*$P49/12*(12-$J49+1),IF((U$27-$I49)&lt;$O49,($M49-SUM($P49:T49))*$P49,IF((U$27-$I49)=$O49,$M49-SUM($N49:T49),0)))),IF($N49="정액법",IF((U$27-$I49)&lt;0,0,IF((U$27-$I49)=0,$M49*$P49/12*(12-$J49+1),IF((U$27-$I49)&lt;$O49,$M49*$P49,IF((U$27-$I49)=$O49,$M49-SUM($Q49:T49),0))))))</f>
        <v>0</v>
      </c>
      <c r="V49" s="88">
        <f>IF($N49="정률법",IF((V$27-$I49)&lt;0,0,IF((V$27-$I49)=0,$M49*$P49/12*(12-$J49+1),IF((V$27-$I49)&lt;$O49,($M49-SUM($P49:U49))*$P49,IF((V$27-$I49)=$O49,$M49-SUM($N49:U49),0)))),IF($N49="정액법",IF((V$27-$I49)&lt;0,0,IF((V$27-$I49)=0,$M49*$P49/12*(12-$J49+1),IF((V$27-$I49)&lt;$O49,$M49*$P49,IF((V$27-$I49)=$O49,$M49-SUM($Q49:U49),0))))))</f>
        <v>0</v>
      </c>
      <c r="W49" s="88">
        <f>IF($N49="정률법",IF((W$27-$I49)&lt;0,0,IF((W$27-$I49)=0,$M49*$P49/12*(12-$J49+1),IF((W$27-$I49)&lt;$O49,($M49-SUM($P49:V49))*$P49,IF((W$27-$I49)=$O49,$M49-SUM($N49:V49),0)))),IF($N49="정액법",IF((W$27-$I49)&lt;0,0,IF((W$27-$I49)=0,$M49*$P49/12*(12-$J49+1),IF((W$27-$I49)&lt;$O49,$M49*$P49,IF((W$27-$I49)=$O49,$M49-SUM($Q49:V49),0))))))</f>
        <v>0</v>
      </c>
      <c r="X49" s="88">
        <f>IF($N49="정률법",IF((X$27-$I49)&lt;0,0,IF((X$27-$I49)=0,$M49*$P49/12*(12-$J49+1),IF((X$27-$I49)&lt;$O49,($M49-SUM($P49:W49))*$P49,IF((X$27-$I49)=$O49,$M49-SUM($N49:W49),0)))),IF($N49="정액법",IF((X$27-$I49)&lt;0,0,IF((X$27-$I49)=0,$M49*$P49/12*(12-$J49+1),IF((X$27-$I49)&lt;$O49,$M49*$P49,IF((X$27-$I49)=$O49,$M49-SUM($Q49:W49),0))))))</f>
        <v>0</v>
      </c>
      <c r="Y49" s="88">
        <f>IF($N49="정률법",IF((Y$27-$I49)&lt;0,0,IF((Y$27-$I49)=0,$M49*$P49/12*(12-$J49+1),IF((Y$27-$I49)&lt;$O49,($M49-SUM($P49:X49))*$P49,IF((Y$27-$I49)=$O49,$M49-SUM($N49:X49),0)))),IF($N49="정액법",IF((Y$27-$I49)&lt;0,0,IF((Y$27-$I49)=0,$M49*$P49/12*(12-$J49+1),IF((Y$27-$I49)&lt;$O49,$M49*$P49,IF((Y$27-$I49)=$O49,$M49-SUM($Q49:X49),0))))))</f>
        <v>0</v>
      </c>
      <c r="Z49" s="88">
        <f>IF($N49="정률법",IF((Z$27-$I49)&lt;0,0,IF((Z$27-$I49)=0,$M49*$P49/12*(12-$J49+1),IF((Z$27-$I49)&lt;$O49,($M49-SUM($P49:Y49))*$P49,IF((Z$27-$I49)=$O49,$M49-SUM($N49:Y49),0)))),IF($N49="정액법",IF((Z$27-$I49)&lt;0,0,IF((Z$27-$I49)=0,$M49*$P49/12*(12-$J49+1),IF((Z$27-$I49)&lt;$O49,$M49*$P49,IF((Z$27-$I49)=$O49,$M49-SUM($Q49:Y49),0))))))</f>
        <v>0</v>
      </c>
      <c r="AA49" s="88">
        <f>IF($N49="정률법",IF((AA$27-$I49)&lt;0,0,IF((AA$27-$I49)=0,$M49*$P49/12*(12-$J49+1),IF((AA$27-$I49)&lt;$O49,($M49-SUM($P49:Z49))*$P49,IF((AA$27-$I49)=$O49,$M49-SUM($N49:Z49),0)))),IF($N49="정액법",IF((AA$27-$I49)&lt;0,0,IF((AA$27-$I49)=0,$M49*$P49/12*(12-$J49+1),IF((AA$27-$I49)&lt;$O49,$M49*$P49,IF((AA$27-$I49)=$O49,$M49-SUM($Q49:Z49),0))))))</f>
        <v>0</v>
      </c>
      <c r="AB49" s="88">
        <f>IF($N49="정률법",IF((AB$27-$I49)&lt;0,0,IF((AB$27-$I49)=0,$M49*$P49/12*(12-$J49+1),IF((AB$27-$I49)&lt;$O49,($M49-SUM($P49:AA49))*$P49,IF((AB$27-$I49)=$O49,$M49-SUM($N49:AA49),0)))),IF($N49="정액법",IF((AB$27-$I49)&lt;0,0,IF((AB$27-$I49)=0,$M49*$P49/12*(12-$J49+1),IF((AB$27-$I49)&lt;$O49,$M49*$P49,IF((AB$27-$I49)=$O49,$M49-SUM($Q49:AA49),0))))))</f>
        <v>0</v>
      </c>
      <c r="AC49" s="88">
        <f>IF($N49="정률법",IF((AC$27-$I49)&lt;0,0,IF((AC$27-$I49)=0,$M49*$P49/12*(12-$J49+1),IF((AC$27-$I49)&lt;$O49,($M49-SUM($P49:AB49))*$P49,IF((AC$27-$I49)=$O49,$M49-SUM($N49:AB49),0)))),IF($N49="정액법",IF((AC$27-$I49)&lt;0,0,IF((AC$27-$I49)=0,$M49*$P49/12*(12-$J49+1),IF((AC$27-$I49)&lt;$O49,$M49*$P49,IF((AC$27-$I49)=$O49,$M49-SUM($Q49:AB49),0))))))</f>
        <v>0</v>
      </c>
      <c r="AD49" s="88">
        <f>IF($N49="정률법",IF((AD$27-$I49)&lt;0,0,IF((AD$27-$I49)=0,$M49*$P49/12*(12-$J49+1),IF((AD$27-$I49)&lt;$O49,($M49-SUM($P49:AC49))*$P49,IF((AD$27-$I49)=$O49,$M49-SUM($N49:AC49),0)))),IF($N49="정액법",IF((AD$27-$I49)&lt;0,0,IF((AD$27-$I49)=0,$M49*$P49/12*(12-$J49+1),IF((AD$27-$I49)&lt;$O49,$M49*$P49,IF((AD$27-$I49)=$O49,$M49-SUM($Q49:AC49),0))))))</f>
        <v>0</v>
      </c>
      <c r="AE49" s="89"/>
      <c r="AF49" s="90">
        <f t="shared" si="13"/>
        <v>0</v>
      </c>
      <c r="AG49" s="88">
        <f t="shared" si="14"/>
        <v>0</v>
      </c>
      <c r="AH49" s="91">
        <f t="shared" si="12"/>
        <v>0</v>
      </c>
      <c r="AI49" s="77"/>
      <c r="AJ49" s="77"/>
      <c r="AK49" s="77"/>
      <c r="AL49" s="77"/>
      <c r="AM49" s="77"/>
      <c r="AN49" s="92"/>
    </row>
    <row r="50" spans="2:40" s="47" customFormat="1" ht="13.5" outlineLevel="1" collapsed="1">
      <c r="B50" s="94"/>
      <c r="C50" s="95" t="s">
        <v>66</v>
      </c>
      <c r="D50" s="94"/>
      <c r="E50" s="96"/>
      <c r="F50" s="94"/>
      <c r="G50" s="97">
        <f>+G40</f>
        <v>2012</v>
      </c>
      <c r="H50" s="98"/>
      <c r="I50" s="98"/>
      <c r="J50" s="98"/>
      <c r="K50" s="99">
        <f>SUM(K40:K49)</f>
        <v>0</v>
      </c>
      <c r="L50" s="99">
        <f>SUM(L40:L49)</f>
        <v>0</v>
      </c>
      <c r="M50" s="99">
        <f>SUM(M40:M49)</f>
        <v>0</v>
      </c>
      <c r="N50" s="96"/>
      <c r="O50" s="96"/>
      <c r="P50" s="100"/>
      <c r="Q50" s="101">
        <f>SUM(N40:N49)</f>
        <v>0</v>
      </c>
      <c r="R50" s="101">
        <f t="shared" ref="R50:AD50" si="17">SUM(R40:R49)</f>
        <v>0</v>
      </c>
      <c r="S50" s="101">
        <f t="shared" si="17"/>
        <v>0</v>
      </c>
      <c r="T50" s="101">
        <f t="shared" si="17"/>
        <v>0</v>
      </c>
      <c r="U50" s="101">
        <f t="shared" si="17"/>
        <v>0</v>
      </c>
      <c r="V50" s="101">
        <f t="shared" si="17"/>
        <v>0</v>
      </c>
      <c r="W50" s="101">
        <f t="shared" si="17"/>
        <v>0</v>
      </c>
      <c r="X50" s="101">
        <f t="shared" si="17"/>
        <v>0</v>
      </c>
      <c r="Y50" s="101">
        <f t="shared" si="17"/>
        <v>0</v>
      </c>
      <c r="Z50" s="101">
        <f t="shared" si="17"/>
        <v>0</v>
      </c>
      <c r="AA50" s="101">
        <f t="shared" si="17"/>
        <v>0</v>
      </c>
      <c r="AB50" s="101">
        <f t="shared" si="17"/>
        <v>0</v>
      </c>
      <c r="AC50" s="101">
        <f t="shared" si="17"/>
        <v>0</v>
      </c>
      <c r="AD50" s="102">
        <f t="shared" si="17"/>
        <v>0</v>
      </c>
      <c r="AE50" s="103"/>
      <c r="AF50" s="104">
        <f>SUM(AF40:AF49)</f>
        <v>0</v>
      </c>
      <c r="AG50" s="101">
        <f>SUM(AG40:AG49)</f>
        <v>0</v>
      </c>
      <c r="AH50" s="105">
        <f>SUM(AH40:AH49)</f>
        <v>0</v>
      </c>
      <c r="AI50" s="101"/>
      <c r="AJ50" s="101"/>
      <c r="AK50" s="101"/>
      <c r="AL50" s="101"/>
      <c r="AM50" s="101"/>
      <c r="AN50" s="106"/>
    </row>
    <row r="51" spans="2:40" s="47" customFormat="1" ht="13.5" outlineLevel="2">
      <c r="B51" s="76">
        <v>1</v>
      </c>
      <c r="C51" s="77" t="s">
        <v>67</v>
      </c>
      <c r="D51" s="77" t="s">
        <v>68</v>
      </c>
      <c r="E51" s="78" t="s">
        <v>69</v>
      </c>
      <c r="F51" s="77">
        <v>1</v>
      </c>
      <c r="G51" s="191">
        <v>2013</v>
      </c>
      <c r="H51" s="79">
        <v>41592</v>
      </c>
      <c r="I51" s="80">
        <f>VALUE(LEFT(TEXT($H51,"yyyy-mm-dd"),4))</f>
        <v>2013</v>
      </c>
      <c r="J51" s="81" t="str">
        <f>MID(TEXT($H51,"yyyy-mm-dd"),6,2)</f>
        <v>11</v>
      </c>
      <c r="K51" s="82">
        <v>10000000</v>
      </c>
      <c r="L51" s="82">
        <v>2500000</v>
      </c>
      <c r="M51" s="83">
        <f>K51+L51</f>
        <v>12500000</v>
      </c>
      <c r="N51" s="84" t="s">
        <v>65</v>
      </c>
      <c r="O51" s="85">
        <v>8</v>
      </c>
      <c r="P51" s="86">
        <f>IF($N51="정액법",VLOOKUP($O51,[1]Data!$J$3:$L$62,2),IF($N51="정률법",VLOOKUP($O51,[1]Data!$J$3:$L$62,3),"입력검증"))</f>
        <v>0.125</v>
      </c>
      <c r="Q51" s="108"/>
      <c r="R51" s="108"/>
      <c r="S51" s="88">
        <f>IF($N51="정률법",IF((S$27-$I51)&lt;0,0,IF((S$27-$I51)=0,$M51*$P51/12*(12-$J51+1),IF((S$27-$I51)&lt;$O51,($M51-SUM($P51:R51))*$P51,IF((S$27-$I51)=$O51,$M51-SUM($N51:R51),0)))),IF($N51="정액법",IF((S$27-$I51)&lt;0,0,IF((S$27-$I51)=0,$M51*$P51/12*(12-$J51+1),IF((S$27-$I51)&lt;$O51,$M51*$P51,IF((S$27-$I51)=$O51,$M51-SUM($Q51:R51),0))))))</f>
        <v>260416.66666666666</v>
      </c>
      <c r="T51" s="88">
        <f>IF($N51="정률법",IF((T$27-$I51)&lt;0,0,IF((T$27-$I51)=0,$M51*$P51/12*(12-$J51+1),IF((T$27-$I51)&lt;$O51,($M51-SUM($P51:S51))*$P51,IF((T$27-$I51)=$O51,$M51-SUM($N51:S51),0)))),IF($N51="정액법",IF((T$27-$I51)&lt;0,0,IF((T$27-$I51)=0,$M51*$P51/12*(12-$J51+1),IF((T$27-$I51)&lt;$O51,$M51*$P51,IF((T$27-$I51)=$O51,$M51-SUM($Q51:S51),0))))))</f>
        <v>1562500</v>
      </c>
      <c r="U51" s="88">
        <f>IF($N51="정률법",IF((U$27-$I51)&lt;0,0,IF((U$27-$I51)=0,$M51*$P51/12*(12-$J51+1),IF((U$27-$I51)&lt;$O51,($M51-SUM($P51:T51))*$P51,IF((U$27-$I51)=$O51,$M51-SUM($N51:T51),0)))),IF($N51="정액법",IF((U$27-$I51)&lt;0,0,IF((U$27-$I51)=0,$M51*$P51/12*(12-$J51+1),IF((U$27-$I51)&lt;$O51,$M51*$P51,IF((U$27-$I51)=$O51,$M51-SUM($Q51:T51),0))))))</f>
        <v>1562500</v>
      </c>
      <c r="V51" s="88">
        <f>IF($N51="정률법",IF((V$27-$I51)&lt;0,0,IF((V$27-$I51)=0,$M51*$P51/12*(12-$J51+1),IF((V$27-$I51)&lt;$O51,($M51-SUM($P51:U51))*$P51,IF((V$27-$I51)=$O51,$M51-SUM($N51:U51),0)))),IF($N51="정액법",IF((V$27-$I51)&lt;0,0,IF((V$27-$I51)=0,$M51*$P51/12*(12-$J51+1),IF((V$27-$I51)&lt;$O51,$M51*$P51,IF((V$27-$I51)=$O51,$M51-SUM($Q51:U51),0))))))</f>
        <v>1562500</v>
      </c>
      <c r="W51" s="88">
        <f>IF($N51="정률법",IF((W$27-$I51)&lt;0,0,IF((W$27-$I51)=0,$M51*$P51/12*(12-$J51+1),IF((W$27-$I51)&lt;$O51,($M51-SUM($P51:V51))*$P51,IF((W$27-$I51)=$O51,$M51-SUM($N51:V51),0)))),IF($N51="정액법",IF((W$27-$I51)&lt;0,0,IF((W$27-$I51)=0,$M51*$P51/12*(12-$J51+1),IF((W$27-$I51)&lt;$O51,$M51*$P51,IF((W$27-$I51)=$O51,$M51-SUM($Q51:V51),0))))))</f>
        <v>1562500</v>
      </c>
      <c r="X51" s="88">
        <f>IF($N51="정률법",IF((X$27-$I51)&lt;0,0,IF((X$27-$I51)=0,$M51*$P51/12*(12-$J51+1),IF((X$27-$I51)&lt;$O51,($M51-SUM($P51:W51))*$P51,IF((X$27-$I51)=$O51,$M51-SUM($N51:W51),0)))),IF($N51="정액법",IF((X$27-$I51)&lt;0,0,IF((X$27-$I51)=0,$M51*$P51/12*(12-$J51+1),IF((X$27-$I51)&lt;$O51,$M51*$P51,IF((X$27-$I51)=$O51,$M51-SUM($Q51:W51),0))))))</f>
        <v>1562500</v>
      </c>
      <c r="Y51" s="88">
        <f>IF($N51="정률법",IF((Y$27-$I51)&lt;0,0,IF((Y$27-$I51)=0,$M51*$P51/12*(12-$J51+1),IF((Y$27-$I51)&lt;$O51,($M51-SUM($P51:X51))*$P51,IF((Y$27-$I51)=$O51,$M51-SUM($N51:X51),0)))),IF($N51="정액법",IF((Y$27-$I51)&lt;0,0,IF((Y$27-$I51)=0,$M51*$P51/12*(12-$J51+1),IF((Y$27-$I51)&lt;$O51,$M51*$P51,IF((Y$27-$I51)=$O51,$M51-SUM($Q51:X51),0))))))</f>
        <v>1562500</v>
      </c>
      <c r="Z51" s="88">
        <f>IF($N51="정률법",IF((Z$27-$I51)&lt;0,0,IF((Z$27-$I51)=0,$M51*$P51/12*(12-$J51+1),IF((Z$27-$I51)&lt;$O51,($M51-SUM($P51:Y51))*$P51,IF((Z$27-$I51)=$O51,$M51-SUM($N51:Y51),0)))),IF($N51="정액법",IF((Z$27-$I51)&lt;0,0,IF((Z$27-$I51)=0,$M51*$P51/12*(12-$J51+1),IF((Z$27-$I51)&lt;$O51,$M51*$P51,IF((Z$27-$I51)=$O51,$M51-SUM($Q51:Y51),0))))))</f>
        <v>1562500</v>
      </c>
      <c r="AA51" s="88">
        <f>IF($N51="정률법",IF((AA$27-$I51)&lt;0,0,IF((AA$27-$I51)=0,$M51*$P51/12*(12-$J51+1),IF((AA$27-$I51)&lt;$O51,($M51-SUM($P51:Z51))*$P51,IF((AA$27-$I51)=$O51,$M51-SUM($N51:Z51),0)))),IF($N51="정액법",IF((AA$27-$I51)&lt;0,0,IF((AA$27-$I51)=0,$M51*$P51/12*(12-$J51+1),IF((AA$27-$I51)&lt;$O51,$M51*$P51,IF((AA$27-$I51)=$O51,$M51-SUM($Q51:Z51),0))))))</f>
        <v>1302083.3333333321</v>
      </c>
      <c r="AB51" s="88">
        <f>IF($N51="정률법",IF((AB$27-$I51)&lt;0,0,IF((AB$27-$I51)=0,$M51*$P51/12*(12-$J51+1),IF((AB$27-$I51)&lt;$O51,($M51-SUM($P51:AA51))*$P51,IF((AB$27-$I51)=$O51,$M51-SUM($N51:AA51),0)))),IF($N51="정액법",IF((AB$27-$I51)&lt;0,0,IF((AB$27-$I51)=0,$M51*$P51/12*(12-$J51+1),IF((AB$27-$I51)&lt;$O51,$M51*$P51,IF((AB$27-$I51)=$O51,$M51-SUM($Q51:AA51),0))))))</f>
        <v>0</v>
      </c>
      <c r="AC51" s="88">
        <f>IF($N51="정률법",IF((AC$27-$I51)&lt;0,0,IF((AC$27-$I51)=0,$M51*$P51/12*(12-$J51+1),IF((AC$27-$I51)&lt;$O51,($M51-SUM($P51:AB51))*$P51,IF((AC$27-$I51)=$O51,$M51-SUM($N51:AB51),0)))),IF($N51="정액법",IF((AC$27-$I51)&lt;0,0,IF((AC$27-$I51)=0,$M51*$P51/12*(12-$J51+1),IF((AC$27-$I51)&lt;$O51,$M51*$P51,IF((AC$27-$I51)=$O51,$M51-SUM($Q51:AB51),0))))))</f>
        <v>0</v>
      </c>
      <c r="AD51" s="88">
        <f>IF($N51="정률법",IF((AD$27-$I51)&lt;0,0,IF((AD$27-$I51)=0,$M51*$P51/12*(12-$J51+1),IF((AD$27-$I51)&lt;$O51,($M51-SUM($P51:AC51))*$P51,IF((AD$27-$I51)=$O51,$M51-SUM($N51:AC51),0)))),IF($N51="정액법",IF((AD$27-$I51)&lt;0,0,IF((AD$27-$I51)=0,$M51*$P51/12*(12-$J51+1),IF((AD$27-$I51)&lt;$O51,$M51*$P51,IF((AD$27-$I51)=$O51,$M51-SUM($Q51:AC51),0))))))</f>
        <v>0</v>
      </c>
      <c r="AE51" s="89"/>
      <c r="AF51" s="90">
        <f>SUM(Q51:AE51)</f>
        <v>12500000</v>
      </c>
      <c r="AG51" s="88">
        <f>M51-AF51</f>
        <v>0</v>
      </c>
      <c r="AH51" s="91">
        <f t="shared" ref="AH51:AH52" si="18">IFERROR(INT(AG51*K51/M51),0)</f>
        <v>0</v>
      </c>
      <c r="AI51" s="77" t="s">
        <v>70</v>
      </c>
      <c r="AJ51" s="77"/>
      <c r="AK51" s="77"/>
      <c r="AL51" s="77"/>
      <c r="AM51" s="77"/>
      <c r="AN51" s="92" t="s">
        <v>71</v>
      </c>
    </row>
    <row r="52" spans="2:40" s="47" customFormat="1" ht="13.5" outlineLevel="2">
      <c r="B52" s="76">
        <v>2</v>
      </c>
      <c r="C52" s="77" t="s">
        <v>72</v>
      </c>
      <c r="D52" s="77" t="s">
        <v>73</v>
      </c>
      <c r="E52" s="78" t="s">
        <v>74</v>
      </c>
      <c r="F52" s="77">
        <v>1</v>
      </c>
      <c r="G52" s="191"/>
      <c r="H52" s="79">
        <v>41592</v>
      </c>
      <c r="I52" s="80">
        <f>VALUE(LEFT(TEXT($H52,"yyyy-mm-dd"),4))</f>
        <v>2013</v>
      </c>
      <c r="J52" s="81" t="str">
        <f>MID(TEXT($H52,"yyyy-mm-dd"),6,2)</f>
        <v>11</v>
      </c>
      <c r="K52" s="82">
        <v>12800000</v>
      </c>
      <c r="L52" s="82">
        <v>3200000</v>
      </c>
      <c r="M52" s="83">
        <f t="shared" ref="M52" si="19">K52+L52</f>
        <v>16000000</v>
      </c>
      <c r="N52" s="84" t="s">
        <v>75</v>
      </c>
      <c r="O52" s="85">
        <v>8</v>
      </c>
      <c r="P52" s="86">
        <f>IF($N52="정액법",VLOOKUP($O52,[1]Data!$J$3:$L$62,2),IF($N52="정률법",VLOOKUP($O52,[1]Data!$J$3:$L$62,3),"입력검증"))</f>
        <v>0.313</v>
      </c>
      <c r="Q52" s="108"/>
      <c r="R52" s="108"/>
      <c r="S52" s="88">
        <f>IF($N52="정률법",IF((S$27-$I52)&lt;0,0,IF((S$27-$I52)=0,$M52*$P52/12*(12-$J52+1),IF((S$27-$I52)&lt;$O52,($M52-SUM($P52:R52))*$P52,IF((S$27-$I52)=$O52,$M52-SUM($N52:R52),0)))),IF($N52="정액법",IF((S$27-$I52)&lt;0,0,IF((S$27-$I52)=0,$M52*$P52/12*(12-$J52+1),IF((S$27-$I52)&lt;$O52,$M52*$P52,IF((S$27-$I52)=$O52,$M52-SUM($Q52:R52),0))))))</f>
        <v>834666.66666666663</v>
      </c>
      <c r="T52" s="88">
        <f>IF($N52="정률법",IF((T$27-$I52)&lt;0,0,IF((T$27-$I52)=0,$M52*$P52/12*(12-$J52+1),IF((T$27-$I52)&lt;$O52,($M52-SUM($P52:S52))*$P52,IF((T$27-$I52)=$O52,$M52-SUM($N52:S52),0)))),IF($N52="정액법",IF((T$27-$I52)&lt;0,0,IF((T$27-$I52)=0,$M52*$P52/12*(12-$J52+1),IF((T$27-$I52)&lt;$O52,$M52*$P52,IF((T$27-$I52)=$O52,$M52-SUM($Q52:S52),0))))))</f>
        <v>4746749.2353643328</v>
      </c>
      <c r="U52" s="88">
        <f>IF($N52="정률법",IF((U$27-$I52)&lt;0,0,IF((U$27-$I52)=0,$M52*$P52/12*(12-$J52+1),IF((U$27-$I52)&lt;$O52,($M52-SUM($P52:T52))*$P52,IF((U$27-$I52)=$O52,$M52-SUM($N52:T52),0)))),IF($N52="정액법",IF((U$27-$I52)&lt;0,0,IF((U$27-$I52)=0,$M52*$P52/12*(12-$J52+1),IF((U$27-$I52)&lt;$O52,$M52*$P52,IF((U$27-$I52)=$O52,$M52-SUM($Q52:T52),0))))))</f>
        <v>3261016.724695297</v>
      </c>
      <c r="V52" s="88">
        <f>IF($N52="정률법",IF((V$27-$I52)&lt;0,0,IF((V$27-$I52)=0,$M52*$P52/12*(12-$J52+1),IF((V$27-$I52)&lt;$O52,($M52-SUM($P52:U52))*$P52,IF((V$27-$I52)=$O52,$M52-SUM($N52:U52),0)))),IF($N52="정액법",IF((V$27-$I52)&lt;0,0,IF((V$27-$I52)=0,$M52*$P52/12*(12-$J52+1),IF((V$27-$I52)&lt;$O52,$M52*$P52,IF((V$27-$I52)=$O52,$M52-SUM($Q52:U52),0))))))</f>
        <v>2240318.489865669</v>
      </c>
      <c r="W52" s="88">
        <f>IF($N52="정률법",IF((W$27-$I52)&lt;0,0,IF((W$27-$I52)=0,$M52*$P52/12*(12-$J52+1),IF((W$27-$I52)&lt;$O52,($M52-SUM($P52:V52))*$P52,IF((W$27-$I52)=$O52,$M52-SUM($N52:V52),0)))),IF($N52="정액법",IF((W$27-$I52)&lt;0,0,IF((W$27-$I52)=0,$M52*$P52/12*(12-$J52+1),IF((W$27-$I52)&lt;$O52,$M52*$P52,IF((W$27-$I52)=$O52,$M52-SUM($Q52:V52),0))))))</f>
        <v>1539098.8025377151</v>
      </c>
      <c r="X52" s="88">
        <f>IF($N52="정률법",IF((X$27-$I52)&lt;0,0,IF((X$27-$I52)=0,$M52*$P52/12*(12-$J52+1),IF((X$27-$I52)&lt;$O52,($M52-SUM($P52:W52))*$P52,IF((X$27-$I52)=$O52,$M52-SUM($N52:W52),0)))),IF($N52="정액법",IF((X$27-$I52)&lt;0,0,IF((X$27-$I52)=0,$M52*$P52/12*(12-$J52+1),IF((X$27-$I52)&lt;$O52,$M52*$P52,IF((X$27-$I52)=$O52,$M52-SUM($Q52:W52),0))))))</f>
        <v>1057360.8773434102</v>
      </c>
      <c r="Y52" s="88">
        <f>IF($N52="정률법",IF((Y$27-$I52)&lt;0,0,IF((Y$27-$I52)=0,$M52*$P52/12*(12-$J52+1),IF((Y$27-$I52)&lt;$O52,($M52-SUM($P52:X52))*$P52,IF((Y$27-$I52)=$O52,$M52-SUM($N52:X52),0)))),IF($N52="정액법",IF((Y$27-$I52)&lt;0,0,IF((Y$27-$I52)=0,$M52*$P52/12*(12-$J52+1),IF((Y$27-$I52)&lt;$O52,$M52*$P52,IF((Y$27-$I52)=$O52,$M52-SUM($Q52:X52),0))))))</f>
        <v>726406.92273492261</v>
      </c>
      <c r="Z52" s="88">
        <f>IF($N52="정률법",IF((Z$27-$I52)&lt;0,0,IF((Z$27-$I52)=0,$M52*$P52/12*(12-$J52+1),IF((Z$27-$I52)&lt;$O52,($M52-SUM($P52:Y52))*$P52,IF((Z$27-$I52)=$O52,$M52-SUM($N52:Y52),0)))),IF($N52="정액법",IF((Z$27-$I52)&lt;0,0,IF((Z$27-$I52)=0,$M52*$P52/12*(12-$J52+1),IF((Z$27-$I52)&lt;$O52,$M52*$P52,IF((Z$27-$I52)=$O52,$M52-SUM($Q52:Y52),0))))))</f>
        <v>499041.55591889209</v>
      </c>
      <c r="AA52" s="88">
        <f>IF($N52="정률법",IF((AA$27-$I52)&lt;0,0,IF((AA$27-$I52)=0,$M52*$P52/12*(12-$J52+1),IF((AA$27-$I52)&lt;$O52,($M52-SUM($P52:Z52))*$P52,IF((AA$27-$I52)=$O52,$M52-SUM($N52:Z52),0)))),IF($N52="정액법",IF((AA$27-$I52)&lt;0,0,IF((AA$27-$I52)=0,$M52*$P52/12*(12-$J52+1),IF((AA$27-$I52)&lt;$O52,$M52*$P52,IF((AA$27-$I52)=$O52,$M52-SUM($Q52:Z52),0))))))</f>
        <v>1095332.4118730947</v>
      </c>
      <c r="AB52" s="88">
        <f>IF($N52="정률법",IF((AB$27-$I52)&lt;0,0,IF((AB$27-$I52)=0,$M52*$P52/12*(12-$J52+1),IF((AB$27-$I52)&lt;$O52,($M52-SUM($P52:AA52))*$P52,IF((AB$27-$I52)=$O52,$M52-SUM($N52:AA52),0)))),IF($N52="정액법",IF((AB$27-$I52)&lt;0,0,IF((AB$27-$I52)=0,$M52*$P52/12*(12-$J52+1),IF((AB$27-$I52)&lt;$O52,$M52*$P52,IF((AB$27-$I52)=$O52,$M52-SUM($Q52:AA52),0))))))+8</f>
        <v>8</v>
      </c>
      <c r="AC52" s="88">
        <f>IF($N52="정률법",IF((AC$27-$I52)&lt;0,0,IF((AC$27-$I52)=0,$M52*$P52/12*(12-$J52+1),IF((AC$27-$I52)&lt;$O52,($M52-SUM($P52:AB52))*$P52,IF((AC$27-$I52)=$O52,$M52-SUM($N52:AB52),0)))),IF($N52="정액법",IF((AC$27-$I52)&lt;0,0,IF((AC$27-$I52)=0,$M52*$P52/12*(12-$J52+1),IF((AC$27-$I52)&lt;$O52,$M52*$P52,IF((AC$27-$I52)=$O52,$M52-SUM($Q52:AB52),0))))))</f>
        <v>0</v>
      </c>
      <c r="AD52" s="88">
        <f>IF($N52="정률법",IF((AD$27-$I52)&lt;0,0,IF((AD$27-$I52)=0,$M52*$P52/12*(12-$J52+1),IF((AD$27-$I52)&lt;$O52,($M52-SUM($P52:AC52))*$P52,IF((AD$27-$I52)=$O52,$M52-SUM($N52:AC52),0)))),IF($N52="정액법",IF((AD$27-$I52)&lt;0,0,IF((AD$27-$I52)=0,$M52*$P52/12*(12-$J52+1),IF((AD$27-$I52)&lt;$O52,$M52*$P52,IF((AD$27-$I52)=$O52,$M52-SUM($Q52:AC52),0))))))</f>
        <v>0</v>
      </c>
      <c r="AE52" s="89"/>
      <c r="AF52" s="90">
        <f t="shared" ref="AF52" si="20">SUM(Q52:AE52)</f>
        <v>15999999.686999999</v>
      </c>
      <c r="AG52" s="88">
        <f t="shared" ref="AG52" si="21">M52-AF52</f>
        <v>0.31300000101327896</v>
      </c>
      <c r="AH52" s="91">
        <f t="shared" si="18"/>
        <v>0</v>
      </c>
      <c r="AI52" s="77" t="s">
        <v>70</v>
      </c>
      <c r="AJ52" s="77"/>
      <c r="AK52" s="77"/>
      <c r="AL52" s="77"/>
      <c r="AM52" s="77"/>
      <c r="AN52" s="92" t="s">
        <v>71</v>
      </c>
    </row>
    <row r="53" spans="2:40" s="47" customFormat="1" ht="13.5" outlineLevel="1">
      <c r="B53" s="94"/>
      <c r="C53" s="95" t="s">
        <v>66</v>
      </c>
      <c r="D53" s="94"/>
      <c r="E53" s="96"/>
      <c r="F53" s="94"/>
      <c r="G53" s="97">
        <f>+G51</f>
        <v>2013</v>
      </c>
      <c r="H53" s="98"/>
      <c r="I53" s="98"/>
      <c r="J53" s="98"/>
      <c r="K53" s="99">
        <f>SUM(K51:K52)</f>
        <v>22800000</v>
      </c>
      <c r="L53" s="99">
        <f>SUM(L51:L52)</f>
        <v>5700000</v>
      </c>
      <c r="M53" s="99">
        <f>SUM(M51:M52)</f>
        <v>28500000</v>
      </c>
      <c r="N53" s="96"/>
      <c r="O53" s="96"/>
      <c r="P53" s="100"/>
      <c r="Q53" s="101">
        <f>SUM(N51:N52)</f>
        <v>0</v>
      </c>
      <c r="R53" s="101">
        <f t="shared" ref="R53:AD53" si="22">SUM(R51:R52)</f>
        <v>0</v>
      </c>
      <c r="S53" s="101">
        <f t="shared" si="22"/>
        <v>1095083.3333333333</v>
      </c>
      <c r="T53" s="101">
        <f t="shared" si="22"/>
        <v>6309249.2353643328</v>
      </c>
      <c r="U53" s="101">
        <f t="shared" si="22"/>
        <v>4823516.724695297</v>
      </c>
      <c r="V53" s="101">
        <f t="shared" si="22"/>
        <v>3802818.489865669</v>
      </c>
      <c r="W53" s="101">
        <f t="shared" si="22"/>
        <v>3101598.8025377151</v>
      </c>
      <c r="X53" s="101">
        <f t="shared" si="22"/>
        <v>2619860.8773434102</v>
      </c>
      <c r="Y53" s="101">
        <f t="shared" si="22"/>
        <v>2288906.9227349227</v>
      </c>
      <c r="Z53" s="101">
        <f t="shared" si="22"/>
        <v>2061541.5559188921</v>
      </c>
      <c r="AA53" s="101">
        <f t="shared" si="22"/>
        <v>2397415.7452064268</v>
      </c>
      <c r="AB53" s="101">
        <f t="shared" si="22"/>
        <v>8</v>
      </c>
      <c r="AC53" s="101">
        <f t="shared" si="22"/>
        <v>0</v>
      </c>
      <c r="AD53" s="102">
        <f t="shared" si="22"/>
        <v>0</v>
      </c>
      <c r="AE53" s="103"/>
      <c r="AF53" s="104">
        <f>SUM(AF51:AF52)</f>
        <v>28499999.686999999</v>
      </c>
      <c r="AG53" s="101">
        <f>SUM(AG51:AG52)</f>
        <v>0.31300000101327896</v>
      </c>
      <c r="AH53" s="105">
        <f>SUM(AH51:AH52)</f>
        <v>0</v>
      </c>
      <c r="AI53" s="101"/>
      <c r="AJ53" s="101"/>
      <c r="AK53" s="101"/>
      <c r="AL53" s="101"/>
      <c r="AM53" s="101"/>
      <c r="AN53" s="106"/>
    </row>
    <row r="54" spans="2:40" s="47" customFormat="1" ht="13.5" hidden="1" outlineLevel="2">
      <c r="B54" s="76">
        <v>1</v>
      </c>
      <c r="C54" s="77"/>
      <c r="D54" s="77"/>
      <c r="E54" s="78"/>
      <c r="F54" s="77"/>
      <c r="G54" s="191">
        <v>2014</v>
      </c>
      <c r="H54" s="79"/>
      <c r="I54" s="80"/>
      <c r="J54" s="81"/>
      <c r="K54" s="82"/>
      <c r="L54" s="82"/>
      <c r="M54" s="83">
        <f>K54+L54</f>
        <v>0</v>
      </c>
      <c r="N54" s="84" t="s">
        <v>65</v>
      </c>
      <c r="O54" s="85">
        <v>10</v>
      </c>
      <c r="P54" s="86">
        <f>IF($N54="정액법",VLOOKUP($O54,[1]Data!$J$3:$L$62,2),IF($N54="정률법",VLOOKUP($O54,[1]Data!$J$3:$L$62,3),"입력검증"))</f>
        <v>0.1</v>
      </c>
      <c r="Q54" s="108"/>
      <c r="R54" s="108"/>
      <c r="S54" s="108"/>
      <c r="T54" s="88">
        <f>IF($N54="정률법",IF((T$27-$I54)&lt;0,0,IF((T$27-$I54)=0,$M54*$P54/12*(12-$J54+1),IF((T$27-$I54)&lt;$O54,($M54-SUM($P54:S54))*$P54,IF((T$27-$I54)=$O54,$M54-SUM($N54:S54),0)))),IF($N54="정액법",IF((T$27-$I54)&lt;0,0,IF((T$27-$I54)=0,$M54*$P54/12*(12-$J54+1),IF((T$27-$I54)&lt;$O54,$M54*$P54,IF((T$27-$I54)=$O54,$M54-SUM($Q54:S54),0))))))</f>
        <v>0</v>
      </c>
      <c r="U54" s="88">
        <f>IF($N54="정률법",IF((U$27-$I54)&lt;0,0,IF((U$27-$I54)=0,$M54*$P54/12*(12-$J54+1),IF((U$27-$I54)&lt;$O54,($M54-SUM($P54:T54))*$P54,IF((U$27-$I54)=$O54,$M54-SUM($N54:T54),0)))),IF($N54="정액법",IF((U$27-$I54)&lt;0,0,IF((U$27-$I54)=0,$M54*$P54/12*(12-$J54+1),IF((U$27-$I54)&lt;$O54,$M54*$P54,IF((U$27-$I54)=$O54,$M54-SUM($Q54:T54),0))))))</f>
        <v>0</v>
      </c>
      <c r="V54" s="88">
        <f>IF($N54="정률법",IF((V$27-$I54)&lt;0,0,IF((V$27-$I54)=0,$M54*$P54/12*(12-$J54+1),IF((V$27-$I54)&lt;$O54,($M54-SUM($P54:U54))*$P54,IF((V$27-$I54)=$O54,$M54-SUM($N54:U54),0)))),IF($N54="정액법",IF((V$27-$I54)&lt;0,0,IF((V$27-$I54)=0,$M54*$P54/12*(12-$J54+1),IF((V$27-$I54)&lt;$O54,$M54*$P54,IF((V$27-$I54)=$O54,$M54-SUM($Q54:U54),0))))))</f>
        <v>0</v>
      </c>
      <c r="W54" s="88">
        <f>IF($N54="정률법",IF((W$27-$I54)&lt;0,0,IF((W$27-$I54)=0,$M54*$P54/12*(12-$J54+1),IF((W$27-$I54)&lt;$O54,($M54-SUM($P54:V54))*$P54,IF((W$27-$I54)=$O54,$M54-SUM($N54:V54),0)))),IF($N54="정액법",IF((W$27-$I54)&lt;0,0,IF((W$27-$I54)=0,$M54*$P54/12*(12-$J54+1),IF((W$27-$I54)&lt;$O54,$M54*$P54,IF((W$27-$I54)=$O54,$M54-SUM($Q54:V54),0))))))</f>
        <v>0</v>
      </c>
      <c r="X54" s="88">
        <f>IF($N54="정률법",IF((X$27-$I54)&lt;0,0,IF((X$27-$I54)=0,$M54*$P54/12*(12-$J54+1),IF((X$27-$I54)&lt;$O54,($M54-SUM($P54:W54))*$P54,IF((X$27-$I54)=$O54,$M54-SUM($N54:W54),0)))),IF($N54="정액법",IF((X$27-$I54)&lt;0,0,IF((X$27-$I54)=0,$M54*$P54/12*(12-$J54+1),IF((X$27-$I54)&lt;$O54,$M54*$P54,IF((X$27-$I54)=$O54,$M54-SUM($Q54:W54),0))))))</f>
        <v>0</v>
      </c>
      <c r="Y54" s="88">
        <f>IF($N54="정률법",IF((Y$27-$I54)&lt;0,0,IF((Y$27-$I54)=0,$M54*$P54/12*(12-$J54+1),IF((Y$27-$I54)&lt;$O54,($M54-SUM($P54:X54))*$P54,IF((Y$27-$I54)=$O54,$M54-SUM($N54:X54),0)))),IF($N54="정액법",IF((Y$27-$I54)&lt;0,0,IF((Y$27-$I54)=0,$M54*$P54/12*(12-$J54+1),IF((Y$27-$I54)&lt;$O54,$M54*$P54,IF((Y$27-$I54)=$O54,$M54-SUM($Q54:X54),0))))))</f>
        <v>0</v>
      </c>
      <c r="Z54" s="88">
        <f>IF($N54="정률법",IF((Z$27-$I54)&lt;0,0,IF((Z$27-$I54)=0,$M54*$P54/12*(12-$J54+1),IF((Z$27-$I54)&lt;$O54,($M54-SUM($P54:Y54))*$P54,IF((Z$27-$I54)=$O54,$M54-SUM($N54:Y54),0)))),IF($N54="정액법",IF((Z$27-$I54)&lt;0,0,IF((Z$27-$I54)=0,$M54*$P54/12*(12-$J54+1),IF((Z$27-$I54)&lt;$O54,$M54*$P54,IF((Z$27-$I54)=$O54,$M54-SUM($Q54:Y54),0))))))</f>
        <v>0</v>
      </c>
      <c r="AA54" s="88">
        <f>IF($N54="정률법",IF((AA$27-$I54)&lt;0,0,IF((AA$27-$I54)=0,$M54*$P54/12*(12-$J54+1),IF((AA$27-$I54)&lt;$O54,($M54-SUM($P54:Z54))*$P54,IF((AA$27-$I54)=$O54,$M54-SUM($N54:Z54),0)))),IF($N54="정액법",IF((AA$27-$I54)&lt;0,0,IF((AA$27-$I54)=0,$M54*$P54/12*(12-$J54+1),IF((AA$27-$I54)&lt;$O54,$M54*$P54,IF((AA$27-$I54)=$O54,$M54-SUM($Q54:Z54),0))))))</f>
        <v>0</v>
      </c>
      <c r="AB54" s="88">
        <f>IF($N54="정률법",IF((AB$27-$I54)&lt;0,0,IF((AB$27-$I54)=0,$M54*$P54/12*(12-$J54+1),IF((AB$27-$I54)&lt;$O54,($M54-SUM($P54:AA54))*$P54,IF((AB$27-$I54)=$O54,$M54-SUM($N54:AA54),0)))),IF($N54="정액법",IF((AB$27-$I54)&lt;0,0,IF((AB$27-$I54)=0,$M54*$P54/12*(12-$J54+1),IF((AB$27-$I54)&lt;$O54,$M54*$P54,IF((AB$27-$I54)=$O54,$M54-SUM($Q54:AA54),0))))))</f>
        <v>0</v>
      </c>
      <c r="AC54" s="88">
        <f>IF($N54="정률법",IF((AC$27-$I54)&lt;0,0,IF((AC$27-$I54)=0,$M54*$P54/12*(12-$J54+1),IF((AC$27-$I54)&lt;$O54,($M54-SUM($P54:AB54))*$P54,IF((AC$27-$I54)=$O54,$M54-SUM($N54:AB54),0)))),IF($N54="정액법",IF((AC$27-$I54)&lt;0,0,IF((AC$27-$I54)=0,$M54*$P54/12*(12-$J54+1),IF((AC$27-$I54)&lt;$O54,$M54*$P54,IF((AC$27-$I54)=$O54,$M54-SUM($Q54:AB54),0))))))</f>
        <v>0</v>
      </c>
      <c r="AD54" s="88">
        <f>IF($N54="정률법",IF((AD$27-$I54)&lt;0,0,IF((AD$27-$I54)=0,$M54*$P54/12*(12-$J54+1),IF((AD$27-$I54)&lt;$O54,($M54-SUM($P54:AC54))*$P54,IF((AD$27-$I54)=$O54,$M54-SUM($N54:AC54),0)))),IF($N54="정액법",IF((AD$27-$I54)&lt;0,0,IF((AD$27-$I54)=0,$M54*$P54/12*(12-$J54+1),IF((AD$27-$I54)&lt;$O54,$M54*$P54,IF((AD$27-$I54)=$O54,$M54-SUM($Q54:AC54),0))))))</f>
        <v>0</v>
      </c>
      <c r="AE54" s="89"/>
      <c r="AF54" s="90">
        <f>SUM(Q54:AE54)</f>
        <v>0</v>
      </c>
      <c r="AG54" s="88">
        <f>M54-AF54</f>
        <v>0</v>
      </c>
      <c r="AH54" s="91">
        <f t="shared" ref="AH54:AH63" si="23">IFERROR(INT(AG54*K54/M54),0)</f>
        <v>0</v>
      </c>
      <c r="AI54" s="77"/>
      <c r="AJ54" s="77"/>
      <c r="AK54" s="77"/>
      <c r="AL54" s="77"/>
      <c r="AM54" s="77"/>
      <c r="AN54" s="92"/>
    </row>
    <row r="55" spans="2:40" s="47" customFormat="1" ht="13.5" hidden="1" outlineLevel="2">
      <c r="B55" s="76">
        <v>2</v>
      </c>
      <c r="C55" s="77"/>
      <c r="D55" s="77"/>
      <c r="E55" s="78"/>
      <c r="F55" s="77"/>
      <c r="G55" s="191"/>
      <c r="H55" s="79"/>
      <c r="I55" s="80"/>
      <c r="J55" s="81"/>
      <c r="K55" s="82"/>
      <c r="L55" s="82"/>
      <c r="M55" s="83">
        <f t="shared" ref="M55:M63" si="24">K55+L55</f>
        <v>0</v>
      </c>
      <c r="N55" s="84" t="s">
        <v>65</v>
      </c>
      <c r="O55" s="85">
        <v>10</v>
      </c>
      <c r="P55" s="86">
        <f>IF($N55="정액법",VLOOKUP($O55,[1]Data!$J$3:$L$62,2),IF($N55="정률법",VLOOKUP($O55,[1]Data!$J$3:$L$62,3),"입력검증"))</f>
        <v>0.1</v>
      </c>
      <c r="Q55" s="108"/>
      <c r="R55" s="108"/>
      <c r="S55" s="108"/>
      <c r="T55" s="88">
        <f>IF($N55="정률법",IF((T$27-$I55)&lt;0,0,IF((T$27-$I55)=0,$M55*$P55/12*(12-$J55+1),IF((T$27-$I55)&lt;$O55,($M55-SUM($P55:S55))*$P55,IF((T$27-$I55)=$O55,$M55-SUM($N55:S55),0)))),IF($N55="정액법",IF((T$27-$I55)&lt;0,0,IF((T$27-$I55)=0,$M55*$P55/12*(12-$J55+1),IF((T$27-$I55)&lt;$O55,$M55*$P55,IF((T$27-$I55)=$O55,$M55-SUM($Q55:S55),0))))))</f>
        <v>0</v>
      </c>
      <c r="U55" s="88">
        <f>IF($N55="정률법",IF((U$27-$I55)&lt;0,0,IF((U$27-$I55)=0,$M55*$P55/12*(12-$J55+1),IF((U$27-$I55)&lt;$O55,($M55-SUM($P55:T55))*$P55,IF((U$27-$I55)=$O55,$M55-SUM($N55:T55),0)))),IF($N55="정액법",IF((U$27-$I55)&lt;0,0,IF((U$27-$I55)=0,$M55*$P55/12*(12-$J55+1),IF((U$27-$I55)&lt;$O55,$M55*$P55,IF((U$27-$I55)=$O55,$M55-SUM($Q55:T55),0))))))</f>
        <v>0</v>
      </c>
      <c r="V55" s="88">
        <f>IF($N55="정률법",IF((V$27-$I55)&lt;0,0,IF((V$27-$I55)=0,$M55*$P55/12*(12-$J55+1),IF((V$27-$I55)&lt;$O55,($M55-SUM($P55:U55))*$P55,IF((V$27-$I55)=$O55,$M55-SUM($N55:U55),0)))),IF($N55="정액법",IF((V$27-$I55)&lt;0,0,IF((V$27-$I55)=0,$M55*$P55/12*(12-$J55+1),IF((V$27-$I55)&lt;$O55,$M55*$P55,IF((V$27-$I55)=$O55,$M55-SUM($Q55:U55),0))))))</f>
        <v>0</v>
      </c>
      <c r="W55" s="88">
        <f>IF($N55="정률법",IF((W$27-$I55)&lt;0,0,IF((W$27-$I55)=0,$M55*$P55/12*(12-$J55+1),IF((W$27-$I55)&lt;$O55,($M55-SUM($P55:V55))*$P55,IF((W$27-$I55)=$O55,$M55-SUM($N55:V55),0)))),IF($N55="정액법",IF((W$27-$I55)&lt;0,0,IF((W$27-$I55)=0,$M55*$P55/12*(12-$J55+1),IF((W$27-$I55)&lt;$O55,$M55*$P55,IF((W$27-$I55)=$O55,$M55-SUM($Q55:V55),0))))))</f>
        <v>0</v>
      </c>
      <c r="X55" s="88">
        <f>IF($N55="정률법",IF((X$27-$I55)&lt;0,0,IF((X$27-$I55)=0,$M55*$P55/12*(12-$J55+1),IF((X$27-$I55)&lt;$O55,($M55-SUM($P55:W55))*$P55,IF((X$27-$I55)=$O55,$M55-SUM($N55:W55),0)))),IF($N55="정액법",IF((X$27-$I55)&lt;0,0,IF((X$27-$I55)=0,$M55*$P55/12*(12-$J55+1),IF((X$27-$I55)&lt;$O55,$M55*$P55,IF((X$27-$I55)=$O55,$M55-SUM($Q55:W55),0))))))</f>
        <v>0</v>
      </c>
      <c r="Y55" s="88">
        <f>IF($N55="정률법",IF((Y$27-$I55)&lt;0,0,IF((Y$27-$I55)=0,$M55*$P55/12*(12-$J55+1),IF((Y$27-$I55)&lt;$O55,($M55-SUM($P55:X55))*$P55,IF((Y$27-$I55)=$O55,$M55-SUM($N55:X55),0)))),IF($N55="정액법",IF((Y$27-$I55)&lt;0,0,IF((Y$27-$I55)=0,$M55*$P55/12*(12-$J55+1),IF((Y$27-$I55)&lt;$O55,$M55*$P55,IF((Y$27-$I55)=$O55,$M55-SUM($Q55:X55),0))))))</f>
        <v>0</v>
      </c>
      <c r="Z55" s="88">
        <f>IF($N55="정률법",IF((Z$27-$I55)&lt;0,0,IF((Z$27-$I55)=0,$M55*$P55/12*(12-$J55+1),IF((Z$27-$I55)&lt;$O55,($M55-SUM($P55:Y55))*$P55,IF((Z$27-$I55)=$O55,$M55-SUM($N55:Y55),0)))),IF($N55="정액법",IF((Z$27-$I55)&lt;0,0,IF((Z$27-$I55)=0,$M55*$P55/12*(12-$J55+1),IF((Z$27-$I55)&lt;$O55,$M55*$P55,IF((Z$27-$I55)=$O55,$M55-SUM($Q55:Y55),0))))))</f>
        <v>0</v>
      </c>
      <c r="AA55" s="88">
        <f>IF($N55="정률법",IF((AA$27-$I55)&lt;0,0,IF((AA$27-$I55)=0,$M55*$P55/12*(12-$J55+1),IF((AA$27-$I55)&lt;$O55,($M55-SUM($P55:Z55))*$P55,IF((AA$27-$I55)=$O55,$M55-SUM($N55:Z55),0)))),IF($N55="정액법",IF((AA$27-$I55)&lt;0,0,IF((AA$27-$I55)=0,$M55*$P55/12*(12-$J55+1),IF((AA$27-$I55)&lt;$O55,$M55*$P55,IF((AA$27-$I55)=$O55,$M55-SUM($Q55:Z55),0))))))</f>
        <v>0</v>
      </c>
      <c r="AB55" s="88">
        <f>IF($N55="정률법",IF((AB$27-$I55)&lt;0,0,IF((AB$27-$I55)=0,$M55*$P55/12*(12-$J55+1),IF((AB$27-$I55)&lt;$O55,($M55-SUM($P55:AA55))*$P55,IF((AB$27-$I55)=$O55,$M55-SUM($N55:AA55),0)))),IF($N55="정액법",IF((AB$27-$I55)&lt;0,0,IF((AB$27-$I55)=0,$M55*$P55/12*(12-$J55+1),IF((AB$27-$I55)&lt;$O55,$M55*$P55,IF((AB$27-$I55)=$O55,$M55-SUM($Q55:AA55),0))))))</f>
        <v>0</v>
      </c>
      <c r="AC55" s="88">
        <f>IF($N55="정률법",IF((AC$27-$I55)&lt;0,0,IF((AC$27-$I55)=0,$M55*$P55/12*(12-$J55+1),IF((AC$27-$I55)&lt;$O55,($M55-SUM($P55:AB55))*$P55,IF((AC$27-$I55)=$O55,$M55-SUM($N55:AB55),0)))),IF($N55="정액법",IF((AC$27-$I55)&lt;0,0,IF((AC$27-$I55)=0,$M55*$P55/12*(12-$J55+1),IF((AC$27-$I55)&lt;$O55,$M55*$P55,IF((AC$27-$I55)=$O55,$M55-SUM($Q55:AB55),0))))))</f>
        <v>0</v>
      </c>
      <c r="AD55" s="88">
        <f>IF($N55="정률법",IF((AD$27-$I55)&lt;0,0,IF((AD$27-$I55)=0,$M55*$P55/12*(12-$J55+1),IF((AD$27-$I55)&lt;$O55,($M55-SUM($P55:AC55))*$P55,IF((AD$27-$I55)=$O55,$M55-SUM($N55:AC55),0)))),IF($N55="정액법",IF((AD$27-$I55)&lt;0,0,IF((AD$27-$I55)=0,$M55*$P55/12*(12-$J55+1),IF((AD$27-$I55)&lt;$O55,$M55*$P55,IF((AD$27-$I55)=$O55,$M55-SUM($Q55:AC55),0))))))</f>
        <v>0</v>
      </c>
      <c r="AE55" s="89"/>
      <c r="AF55" s="90">
        <f t="shared" ref="AF55:AF63" si="25">SUM(Q55:AE55)</f>
        <v>0</v>
      </c>
      <c r="AG55" s="88">
        <f t="shared" ref="AG55:AG63" si="26">M55-AF55</f>
        <v>0</v>
      </c>
      <c r="AH55" s="91">
        <f t="shared" si="23"/>
        <v>0</v>
      </c>
      <c r="AI55" s="77"/>
      <c r="AJ55" s="77"/>
      <c r="AK55" s="77"/>
      <c r="AL55" s="77"/>
      <c r="AM55" s="77"/>
      <c r="AN55" s="92"/>
    </row>
    <row r="56" spans="2:40" s="47" customFormat="1" ht="13.5" hidden="1" outlineLevel="2">
      <c r="B56" s="76">
        <v>3</v>
      </c>
      <c r="C56" s="77"/>
      <c r="D56" s="77"/>
      <c r="E56" s="78"/>
      <c r="F56" s="77"/>
      <c r="G56" s="191"/>
      <c r="H56" s="79"/>
      <c r="I56" s="80"/>
      <c r="J56" s="81"/>
      <c r="K56" s="82"/>
      <c r="L56" s="82"/>
      <c r="M56" s="83">
        <f t="shared" si="24"/>
        <v>0</v>
      </c>
      <c r="N56" s="84" t="s">
        <v>65</v>
      </c>
      <c r="O56" s="85">
        <v>15</v>
      </c>
      <c r="P56" s="86">
        <f>IF($N56="정액법",VLOOKUP($O56,[1]Data!$J$3:$L$62,2),IF($N56="정률법",VLOOKUP($O56,[1]Data!$J$3:$L$62,3),"입력검증"))</f>
        <v>6.6000000000000003E-2</v>
      </c>
      <c r="Q56" s="108"/>
      <c r="R56" s="108"/>
      <c r="S56" s="108"/>
      <c r="T56" s="88">
        <f>IF($N56="정률법",IF((T$27-$I56)&lt;0,0,IF((T$27-$I56)=0,$M56*$P56/12*(12-$J56+1),IF((T$27-$I56)&lt;$O56,($M56-SUM($P56:S56))*$P56,IF((T$27-$I56)=$O56,$M56-SUM($N56:S56),0)))),IF($N56="정액법",IF((T$27-$I56)&lt;0,0,IF((T$27-$I56)=0,$M56*$P56/12*(12-$J56+1),IF((T$27-$I56)&lt;$O56,$M56*$P56,IF((T$27-$I56)=$O56,$M56-SUM($Q56:S56),0))))))</f>
        <v>0</v>
      </c>
      <c r="U56" s="88">
        <f>IF($N56="정률법",IF((U$27-$I56)&lt;0,0,IF((U$27-$I56)=0,$M56*$P56/12*(12-$J56+1),IF((U$27-$I56)&lt;$O56,($M56-SUM($P56:T56))*$P56,IF((U$27-$I56)=$O56,$M56-SUM($N56:T56),0)))),IF($N56="정액법",IF((U$27-$I56)&lt;0,0,IF((U$27-$I56)=0,$M56*$P56/12*(12-$J56+1),IF((U$27-$I56)&lt;$O56,$M56*$P56,IF((U$27-$I56)=$O56,$M56-SUM($Q56:T56),0))))))</f>
        <v>0</v>
      </c>
      <c r="V56" s="88">
        <f>IF($N56="정률법",IF((V$27-$I56)&lt;0,0,IF((V$27-$I56)=0,$M56*$P56/12*(12-$J56+1),IF((V$27-$I56)&lt;$O56,($M56-SUM($P56:U56))*$P56,IF((V$27-$I56)=$O56,$M56-SUM($N56:U56),0)))),IF($N56="정액법",IF((V$27-$I56)&lt;0,0,IF((V$27-$I56)=0,$M56*$P56/12*(12-$J56+1),IF((V$27-$I56)&lt;$O56,$M56*$P56,IF((V$27-$I56)=$O56,$M56-SUM($Q56:U56),0))))))</f>
        <v>0</v>
      </c>
      <c r="W56" s="88">
        <f>IF($N56="정률법",IF((W$27-$I56)&lt;0,0,IF((W$27-$I56)=0,$M56*$P56/12*(12-$J56+1),IF((W$27-$I56)&lt;$O56,($M56-SUM($P56:V56))*$P56,IF((W$27-$I56)=$O56,$M56-SUM($N56:V56),0)))),IF($N56="정액법",IF((W$27-$I56)&lt;0,0,IF((W$27-$I56)=0,$M56*$P56/12*(12-$J56+1),IF((W$27-$I56)&lt;$O56,$M56*$P56,IF((W$27-$I56)=$O56,$M56-SUM($Q56:V56),0))))))</f>
        <v>0</v>
      </c>
      <c r="X56" s="88">
        <f>IF($N56="정률법",IF((X$27-$I56)&lt;0,0,IF((X$27-$I56)=0,$M56*$P56/12*(12-$J56+1),IF((X$27-$I56)&lt;$O56,($M56-SUM($P56:W56))*$P56,IF((X$27-$I56)=$O56,$M56-SUM($N56:W56),0)))),IF($N56="정액법",IF((X$27-$I56)&lt;0,0,IF((X$27-$I56)=0,$M56*$P56/12*(12-$J56+1),IF((X$27-$I56)&lt;$O56,$M56*$P56,IF((X$27-$I56)=$O56,$M56-SUM($Q56:W56),0))))))</f>
        <v>0</v>
      </c>
      <c r="Y56" s="88">
        <f>IF($N56="정률법",IF((Y$27-$I56)&lt;0,0,IF((Y$27-$I56)=0,$M56*$P56/12*(12-$J56+1),IF((Y$27-$I56)&lt;$O56,($M56-SUM($P56:X56))*$P56,IF((Y$27-$I56)=$O56,$M56-SUM($N56:X56),0)))),IF($N56="정액법",IF((Y$27-$I56)&lt;0,0,IF((Y$27-$I56)=0,$M56*$P56/12*(12-$J56+1),IF((Y$27-$I56)&lt;$O56,$M56*$P56,IF((Y$27-$I56)=$O56,$M56-SUM($Q56:X56),0))))))</f>
        <v>0</v>
      </c>
      <c r="Z56" s="88">
        <f>IF($N56="정률법",IF((Z$27-$I56)&lt;0,0,IF((Z$27-$I56)=0,$M56*$P56/12*(12-$J56+1),IF((Z$27-$I56)&lt;$O56,($M56-SUM($P56:Y56))*$P56,IF((Z$27-$I56)=$O56,$M56-SUM($N56:Y56),0)))),IF($N56="정액법",IF((Z$27-$I56)&lt;0,0,IF((Z$27-$I56)=0,$M56*$P56/12*(12-$J56+1),IF((Z$27-$I56)&lt;$O56,$M56*$P56,IF((Z$27-$I56)=$O56,$M56-SUM($Q56:Y56),0))))))</f>
        <v>0</v>
      </c>
      <c r="AA56" s="88">
        <f>IF($N56="정률법",IF((AA$27-$I56)&lt;0,0,IF((AA$27-$I56)=0,$M56*$P56/12*(12-$J56+1),IF((AA$27-$I56)&lt;$O56,($M56-SUM($P56:Z56))*$P56,IF((AA$27-$I56)=$O56,$M56-SUM($N56:Z56),0)))),IF($N56="정액법",IF((AA$27-$I56)&lt;0,0,IF((AA$27-$I56)=0,$M56*$P56/12*(12-$J56+1),IF((AA$27-$I56)&lt;$O56,$M56*$P56,IF((AA$27-$I56)=$O56,$M56-SUM($Q56:Z56),0))))))</f>
        <v>0</v>
      </c>
      <c r="AB56" s="88">
        <f>IF($N56="정률법",IF((AB$27-$I56)&lt;0,0,IF((AB$27-$I56)=0,$M56*$P56/12*(12-$J56+1),IF((AB$27-$I56)&lt;$O56,($M56-SUM($P56:AA56))*$P56,IF((AB$27-$I56)=$O56,$M56-SUM($N56:AA56),0)))),IF($N56="정액법",IF((AB$27-$I56)&lt;0,0,IF((AB$27-$I56)=0,$M56*$P56/12*(12-$J56+1),IF((AB$27-$I56)&lt;$O56,$M56*$P56,IF((AB$27-$I56)=$O56,$M56-SUM($Q56:AA56),0))))))</f>
        <v>0</v>
      </c>
      <c r="AC56" s="88">
        <f>IF($N56="정률법",IF((AC$27-$I56)&lt;0,0,IF((AC$27-$I56)=0,$M56*$P56/12*(12-$J56+1),IF((AC$27-$I56)&lt;$O56,($M56-SUM($P56:AB56))*$P56,IF((AC$27-$I56)=$O56,$M56-SUM($N56:AB56),0)))),IF($N56="정액법",IF((AC$27-$I56)&lt;0,0,IF((AC$27-$I56)=0,$M56*$P56/12*(12-$J56+1),IF((AC$27-$I56)&lt;$O56,$M56*$P56,IF((AC$27-$I56)=$O56,$M56-SUM($Q56:AB56),0))))))</f>
        <v>0</v>
      </c>
      <c r="AD56" s="88">
        <f>IF($N56="정률법",IF((AD$27-$I56)&lt;0,0,IF((AD$27-$I56)=0,$M56*$P56/12*(12-$J56+1),IF((AD$27-$I56)&lt;$O56,($M56-SUM($P56:AC56))*$P56,IF((AD$27-$I56)=$O56,$M56-SUM($N56:AC56),0)))),IF($N56="정액법",IF((AD$27-$I56)&lt;0,0,IF((AD$27-$I56)=0,$M56*$P56/12*(12-$J56+1),IF((AD$27-$I56)&lt;$O56,$M56*$P56,IF((AD$27-$I56)=$O56,$M56-SUM($Q56:AC56),0))))))</f>
        <v>0</v>
      </c>
      <c r="AE56" s="89"/>
      <c r="AF56" s="90">
        <f t="shared" si="25"/>
        <v>0</v>
      </c>
      <c r="AG56" s="88">
        <f t="shared" si="26"/>
        <v>0</v>
      </c>
      <c r="AH56" s="91">
        <f t="shared" si="23"/>
        <v>0</v>
      </c>
      <c r="AI56" s="77"/>
      <c r="AJ56" s="77"/>
      <c r="AK56" s="77"/>
      <c r="AL56" s="77"/>
      <c r="AM56" s="77"/>
      <c r="AN56" s="92"/>
    </row>
    <row r="57" spans="2:40" s="47" customFormat="1" ht="13.5" hidden="1" outlineLevel="2">
      <c r="B57" s="76">
        <v>4</v>
      </c>
      <c r="C57" s="77"/>
      <c r="D57" s="77"/>
      <c r="E57" s="78"/>
      <c r="F57" s="77"/>
      <c r="G57" s="191"/>
      <c r="H57" s="79"/>
      <c r="I57" s="80">
        <f t="shared" ref="I57:I63" si="27">VALUE(LEFT(TEXT($H57,"yyyy-mm-dd"),4))</f>
        <v>1900</v>
      </c>
      <c r="J57" s="81" t="str">
        <f t="shared" ref="J57:J63" si="28">MID(TEXT($H57,"yyyy-mm-dd"),6,2)</f>
        <v>01</v>
      </c>
      <c r="K57" s="82"/>
      <c r="L57" s="82"/>
      <c r="M57" s="83">
        <f t="shared" si="24"/>
        <v>0</v>
      </c>
      <c r="N57" s="84" t="s">
        <v>65</v>
      </c>
      <c r="O57" s="85">
        <v>15</v>
      </c>
      <c r="P57" s="86">
        <f>IF($N57="정액법",VLOOKUP($O57,[1]Data!$J$3:$L$62,2),IF($N57="정률법",VLOOKUP($O57,[1]Data!$J$3:$L$62,3),"입력검증"))</f>
        <v>6.6000000000000003E-2</v>
      </c>
      <c r="Q57" s="108"/>
      <c r="R57" s="108"/>
      <c r="S57" s="108"/>
      <c r="T57" s="88">
        <f>IF($N57="정률법",IF((T$27-$I57)&lt;0,0,IF((T$27-$I57)=0,$M57*$P57/12*(12-$J57+1),IF((T$27-$I57)&lt;$O57,($M57-SUM($P57:S57))*$P57,IF((T$27-$I57)=$O57,$M57-SUM($N57:S57),0)))),IF($N57="정액법",IF((T$27-$I57)&lt;0,0,IF((T$27-$I57)=0,$M57*$P57/12*(12-$J57+1),IF((T$27-$I57)&lt;$O57,$M57*$P57,IF((T$27-$I57)=$O57,$M57-SUM($Q57:S57),0))))))</f>
        <v>0</v>
      </c>
      <c r="U57" s="88">
        <f>IF($N57="정률법",IF((U$27-$I57)&lt;0,0,IF((U$27-$I57)=0,$M57*$P57/12*(12-$J57+1),IF((U$27-$I57)&lt;$O57,($M57-SUM($P57:T57))*$P57,IF((U$27-$I57)=$O57,$M57-SUM($N57:T57),0)))),IF($N57="정액법",IF((U$27-$I57)&lt;0,0,IF((U$27-$I57)=0,$M57*$P57/12*(12-$J57+1),IF((U$27-$I57)&lt;$O57,$M57*$P57,IF((U$27-$I57)=$O57,$M57-SUM($Q57:T57),0))))))</f>
        <v>0</v>
      </c>
      <c r="V57" s="88">
        <f>IF($N57="정률법",IF((V$27-$I57)&lt;0,0,IF((V$27-$I57)=0,$M57*$P57/12*(12-$J57+1),IF((V$27-$I57)&lt;$O57,($M57-SUM($P57:U57))*$P57,IF((V$27-$I57)=$O57,$M57-SUM($N57:U57),0)))),IF($N57="정액법",IF((V$27-$I57)&lt;0,0,IF((V$27-$I57)=0,$M57*$P57/12*(12-$J57+1),IF((V$27-$I57)&lt;$O57,$M57*$P57,IF((V$27-$I57)=$O57,$M57-SUM($Q57:U57),0))))))</f>
        <v>0</v>
      </c>
      <c r="W57" s="88">
        <f>IF($N57="정률법",IF((W$27-$I57)&lt;0,0,IF((W$27-$I57)=0,$M57*$P57/12*(12-$J57+1),IF((W$27-$I57)&lt;$O57,($M57-SUM($P57:V57))*$P57,IF((W$27-$I57)=$O57,$M57-SUM($N57:V57),0)))),IF($N57="정액법",IF((W$27-$I57)&lt;0,0,IF((W$27-$I57)=0,$M57*$P57/12*(12-$J57+1),IF((W$27-$I57)&lt;$O57,$M57*$P57,IF((W$27-$I57)=$O57,$M57-SUM($Q57:V57),0))))))</f>
        <v>0</v>
      </c>
      <c r="X57" s="88">
        <f>IF($N57="정률법",IF((X$27-$I57)&lt;0,0,IF((X$27-$I57)=0,$M57*$P57/12*(12-$J57+1),IF((X$27-$I57)&lt;$O57,($M57-SUM($P57:W57))*$P57,IF((X$27-$I57)=$O57,$M57-SUM($N57:W57),0)))),IF($N57="정액법",IF((X$27-$I57)&lt;0,0,IF((X$27-$I57)=0,$M57*$P57/12*(12-$J57+1),IF((X$27-$I57)&lt;$O57,$M57*$P57,IF((X$27-$I57)=$O57,$M57-SUM($Q57:W57),0))))))</f>
        <v>0</v>
      </c>
      <c r="Y57" s="88">
        <f>IF($N57="정률법",IF((Y$27-$I57)&lt;0,0,IF((Y$27-$I57)=0,$M57*$P57/12*(12-$J57+1),IF((Y$27-$I57)&lt;$O57,($M57-SUM($P57:X57))*$P57,IF((Y$27-$I57)=$O57,$M57-SUM($N57:X57),0)))),IF($N57="정액법",IF((Y$27-$I57)&lt;0,0,IF((Y$27-$I57)=0,$M57*$P57/12*(12-$J57+1),IF((Y$27-$I57)&lt;$O57,$M57*$P57,IF((Y$27-$I57)=$O57,$M57-SUM($Q57:X57),0))))))</f>
        <v>0</v>
      </c>
      <c r="Z57" s="88">
        <f>IF($N57="정률법",IF((Z$27-$I57)&lt;0,0,IF((Z$27-$I57)=0,$M57*$P57/12*(12-$J57+1),IF((Z$27-$I57)&lt;$O57,($M57-SUM($P57:Y57))*$P57,IF((Z$27-$I57)=$O57,$M57-SUM($N57:Y57),0)))),IF($N57="정액법",IF((Z$27-$I57)&lt;0,0,IF((Z$27-$I57)=0,$M57*$P57/12*(12-$J57+1),IF((Z$27-$I57)&lt;$O57,$M57*$P57,IF((Z$27-$I57)=$O57,$M57-SUM($Q57:Y57),0))))))</f>
        <v>0</v>
      </c>
      <c r="AA57" s="88">
        <f>IF($N57="정률법",IF((AA$27-$I57)&lt;0,0,IF((AA$27-$I57)=0,$M57*$P57/12*(12-$J57+1),IF((AA$27-$I57)&lt;$O57,($M57-SUM($P57:Z57))*$P57,IF((AA$27-$I57)=$O57,$M57-SUM($N57:Z57),0)))),IF($N57="정액법",IF((AA$27-$I57)&lt;0,0,IF((AA$27-$I57)=0,$M57*$P57/12*(12-$J57+1),IF((AA$27-$I57)&lt;$O57,$M57*$P57,IF((AA$27-$I57)=$O57,$M57-SUM($Q57:Z57),0))))))</f>
        <v>0</v>
      </c>
      <c r="AB57" s="88">
        <f>IF($N57="정률법",IF((AB$27-$I57)&lt;0,0,IF((AB$27-$I57)=0,$M57*$P57/12*(12-$J57+1),IF((AB$27-$I57)&lt;$O57,($M57-SUM($P57:AA57))*$P57,IF((AB$27-$I57)=$O57,$M57-SUM($N57:AA57),0)))),IF($N57="정액법",IF((AB$27-$I57)&lt;0,0,IF((AB$27-$I57)=0,$M57*$P57/12*(12-$J57+1),IF((AB$27-$I57)&lt;$O57,$M57*$P57,IF((AB$27-$I57)=$O57,$M57-SUM($Q57:AA57),0))))))</f>
        <v>0</v>
      </c>
      <c r="AC57" s="88">
        <f>IF($N57="정률법",IF((AC$27-$I57)&lt;0,0,IF((AC$27-$I57)=0,$M57*$P57/12*(12-$J57+1),IF((AC$27-$I57)&lt;$O57,($M57-SUM($P57:AB57))*$P57,IF((AC$27-$I57)=$O57,$M57-SUM($N57:AB57),0)))),IF($N57="정액법",IF((AC$27-$I57)&lt;0,0,IF((AC$27-$I57)=0,$M57*$P57/12*(12-$J57+1),IF((AC$27-$I57)&lt;$O57,$M57*$P57,IF((AC$27-$I57)=$O57,$M57-SUM($Q57:AB57),0))))))</f>
        <v>0</v>
      </c>
      <c r="AD57" s="88">
        <f>IF($N57="정률법",IF((AD$27-$I57)&lt;0,0,IF((AD$27-$I57)=0,$M57*$P57/12*(12-$J57+1),IF((AD$27-$I57)&lt;$O57,($M57-SUM($P57:AC57))*$P57,IF((AD$27-$I57)=$O57,$M57-SUM($N57:AC57),0)))),IF($N57="정액법",IF((AD$27-$I57)&lt;0,0,IF((AD$27-$I57)=0,$M57*$P57/12*(12-$J57+1),IF((AD$27-$I57)&lt;$O57,$M57*$P57,IF((AD$27-$I57)=$O57,$M57-SUM($Q57:AC57),0))))))</f>
        <v>0</v>
      </c>
      <c r="AE57" s="89"/>
      <c r="AF57" s="90">
        <f t="shared" si="25"/>
        <v>0</v>
      </c>
      <c r="AG57" s="88">
        <f t="shared" si="26"/>
        <v>0</v>
      </c>
      <c r="AH57" s="91">
        <f t="shared" si="23"/>
        <v>0</v>
      </c>
      <c r="AI57" s="77"/>
      <c r="AJ57" s="77"/>
      <c r="AK57" s="77"/>
      <c r="AL57" s="77"/>
      <c r="AM57" s="77"/>
      <c r="AN57" s="92"/>
    </row>
    <row r="58" spans="2:40" s="47" customFormat="1" ht="13.5" hidden="1" outlineLevel="2">
      <c r="B58" s="76">
        <v>5</v>
      </c>
      <c r="C58" s="77"/>
      <c r="D58" s="77"/>
      <c r="E58" s="78"/>
      <c r="F58" s="77"/>
      <c r="G58" s="191"/>
      <c r="H58" s="79"/>
      <c r="I58" s="80">
        <f t="shared" si="27"/>
        <v>1900</v>
      </c>
      <c r="J58" s="81" t="str">
        <f t="shared" si="28"/>
        <v>01</v>
      </c>
      <c r="K58" s="82"/>
      <c r="L58" s="82"/>
      <c r="M58" s="83">
        <f t="shared" si="24"/>
        <v>0</v>
      </c>
      <c r="N58" s="84" t="s">
        <v>65</v>
      </c>
      <c r="O58" s="85">
        <v>15</v>
      </c>
      <c r="P58" s="86">
        <f>IF($N58="정액법",VLOOKUP($O58,[1]Data!$J$3:$L$62,2),IF($N58="정률법",VLOOKUP($O58,[1]Data!$J$3:$L$62,3),"입력검증"))</f>
        <v>6.6000000000000003E-2</v>
      </c>
      <c r="Q58" s="108"/>
      <c r="R58" s="108"/>
      <c r="S58" s="108"/>
      <c r="T58" s="88">
        <f>IF($N58="정률법",IF((T$27-$I58)&lt;0,0,IF((T$27-$I58)=0,$M58*$P58/12*(12-$J58+1),IF((T$27-$I58)&lt;$O58,($M58-SUM($P58:S58))*$P58,IF((T$27-$I58)=$O58,$M58-SUM($N58:S58),0)))),IF($N58="정액법",IF((T$27-$I58)&lt;0,0,IF((T$27-$I58)=0,$M58*$P58/12*(12-$J58+1),IF((T$27-$I58)&lt;$O58,$M58*$P58,IF((T$27-$I58)=$O58,$M58-SUM($Q58:S58),0))))))</f>
        <v>0</v>
      </c>
      <c r="U58" s="88">
        <f>IF($N58="정률법",IF((U$27-$I58)&lt;0,0,IF((U$27-$I58)=0,$M58*$P58/12*(12-$J58+1),IF((U$27-$I58)&lt;$O58,($M58-SUM($P58:T58))*$P58,IF((U$27-$I58)=$O58,$M58-SUM($N58:T58),0)))),IF($N58="정액법",IF((U$27-$I58)&lt;0,0,IF((U$27-$I58)=0,$M58*$P58/12*(12-$J58+1),IF((U$27-$I58)&lt;$O58,$M58*$P58,IF((U$27-$I58)=$O58,$M58-SUM($Q58:T58),0))))))</f>
        <v>0</v>
      </c>
      <c r="V58" s="88">
        <f>IF($N58="정률법",IF((V$27-$I58)&lt;0,0,IF((V$27-$I58)=0,$M58*$P58/12*(12-$J58+1),IF((V$27-$I58)&lt;$O58,($M58-SUM($P58:U58))*$P58,IF((V$27-$I58)=$O58,$M58-SUM($N58:U58),0)))),IF($N58="정액법",IF((V$27-$I58)&lt;0,0,IF((V$27-$I58)=0,$M58*$P58/12*(12-$J58+1),IF((V$27-$I58)&lt;$O58,$M58*$P58,IF((V$27-$I58)=$O58,$M58-SUM($Q58:U58),0))))))</f>
        <v>0</v>
      </c>
      <c r="W58" s="88">
        <f>IF($N58="정률법",IF((W$27-$I58)&lt;0,0,IF((W$27-$I58)=0,$M58*$P58/12*(12-$J58+1),IF((W$27-$I58)&lt;$O58,($M58-SUM($P58:V58))*$P58,IF((W$27-$I58)=$O58,$M58-SUM($N58:V58),0)))),IF($N58="정액법",IF((W$27-$I58)&lt;0,0,IF((W$27-$I58)=0,$M58*$P58/12*(12-$J58+1),IF((W$27-$I58)&lt;$O58,$M58*$P58,IF((W$27-$I58)=$O58,$M58-SUM($Q58:V58),0))))))</f>
        <v>0</v>
      </c>
      <c r="X58" s="88">
        <f>IF($N58="정률법",IF((X$27-$I58)&lt;0,0,IF((X$27-$I58)=0,$M58*$P58/12*(12-$J58+1),IF((X$27-$I58)&lt;$O58,($M58-SUM($P58:W58))*$P58,IF((X$27-$I58)=$O58,$M58-SUM($N58:W58),0)))),IF($N58="정액법",IF((X$27-$I58)&lt;0,0,IF((X$27-$I58)=0,$M58*$P58/12*(12-$J58+1),IF((X$27-$I58)&lt;$O58,$M58*$P58,IF((X$27-$I58)=$O58,$M58-SUM($Q58:W58),0))))))</f>
        <v>0</v>
      </c>
      <c r="Y58" s="88">
        <f>IF($N58="정률법",IF((Y$27-$I58)&lt;0,0,IF((Y$27-$I58)=0,$M58*$P58/12*(12-$J58+1),IF((Y$27-$I58)&lt;$O58,($M58-SUM($P58:X58))*$P58,IF((Y$27-$I58)=$O58,$M58-SUM($N58:X58),0)))),IF($N58="정액법",IF((Y$27-$I58)&lt;0,0,IF((Y$27-$I58)=0,$M58*$P58/12*(12-$J58+1),IF((Y$27-$I58)&lt;$O58,$M58*$P58,IF((Y$27-$I58)=$O58,$M58-SUM($Q58:X58),0))))))</f>
        <v>0</v>
      </c>
      <c r="Z58" s="88">
        <f>IF($N58="정률법",IF((Z$27-$I58)&lt;0,0,IF((Z$27-$I58)=0,$M58*$P58/12*(12-$J58+1),IF((Z$27-$I58)&lt;$O58,($M58-SUM($P58:Y58))*$P58,IF((Z$27-$I58)=$O58,$M58-SUM($N58:Y58),0)))),IF($N58="정액법",IF((Z$27-$I58)&lt;0,0,IF((Z$27-$I58)=0,$M58*$P58/12*(12-$J58+1),IF((Z$27-$I58)&lt;$O58,$M58*$P58,IF((Z$27-$I58)=$O58,$M58-SUM($Q58:Y58),0))))))</f>
        <v>0</v>
      </c>
      <c r="AA58" s="88">
        <f>IF($N58="정률법",IF((AA$27-$I58)&lt;0,0,IF((AA$27-$I58)=0,$M58*$P58/12*(12-$J58+1),IF((AA$27-$I58)&lt;$O58,($M58-SUM($P58:Z58))*$P58,IF((AA$27-$I58)=$O58,$M58-SUM($N58:Z58),0)))),IF($N58="정액법",IF((AA$27-$I58)&lt;0,0,IF((AA$27-$I58)=0,$M58*$P58/12*(12-$J58+1),IF((AA$27-$I58)&lt;$O58,$M58*$P58,IF((AA$27-$I58)=$O58,$M58-SUM($Q58:Z58),0))))))</f>
        <v>0</v>
      </c>
      <c r="AB58" s="88">
        <f>IF($N58="정률법",IF((AB$27-$I58)&lt;0,0,IF((AB$27-$I58)=0,$M58*$P58/12*(12-$J58+1),IF((AB$27-$I58)&lt;$O58,($M58-SUM($P58:AA58))*$P58,IF((AB$27-$I58)=$O58,$M58-SUM($N58:AA58),0)))),IF($N58="정액법",IF((AB$27-$I58)&lt;0,0,IF((AB$27-$I58)=0,$M58*$P58/12*(12-$J58+1),IF((AB$27-$I58)&lt;$O58,$M58*$P58,IF((AB$27-$I58)=$O58,$M58-SUM($Q58:AA58),0))))))</f>
        <v>0</v>
      </c>
      <c r="AC58" s="88">
        <f>IF($N58="정률법",IF((AC$27-$I58)&lt;0,0,IF((AC$27-$I58)=0,$M58*$P58/12*(12-$J58+1),IF((AC$27-$I58)&lt;$O58,($M58-SUM($P58:AB58))*$P58,IF((AC$27-$I58)=$O58,$M58-SUM($N58:AB58),0)))),IF($N58="정액법",IF((AC$27-$I58)&lt;0,0,IF((AC$27-$I58)=0,$M58*$P58/12*(12-$J58+1),IF((AC$27-$I58)&lt;$O58,$M58*$P58,IF((AC$27-$I58)=$O58,$M58-SUM($Q58:AB58),0))))))</f>
        <v>0</v>
      </c>
      <c r="AD58" s="88">
        <f>IF($N58="정률법",IF((AD$27-$I58)&lt;0,0,IF((AD$27-$I58)=0,$M58*$P58/12*(12-$J58+1),IF((AD$27-$I58)&lt;$O58,($M58-SUM($P58:AC58))*$P58,IF((AD$27-$I58)=$O58,$M58-SUM($N58:AC58),0)))),IF($N58="정액법",IF((AD$27-$I58)&lt;0,0,IF((AD$27-$I58)=0,$M58*$P58/12*(12-$J58+1),IF((AD$27-$I58)&lt;$O58,$M58*$P58,IF((AD$27-$I58)=$O58,$M58-SUM($Q58:AC58),0))))))</f>
        <v>0</v>
      </c>
      <c r="AE58" s="89"/>
      <c r="AF58" s="90">
        <f t="shared" si="25"/>
        <v>0</v>
      </c>
      <c r="AG58" s="88">
        <f t="shared" si="26"/>
        <v>0</v>
      </c>
      <c r="AH58" s="91">
        <f t="shared" si="23"/>
        <v>0</v>
      </c>
      <c r="AI58" s="77"/>
      <c r="AJ58" s="77"/>
      <c r="AK58" s="77"/>
      <c r="AL58" s="77"/>
      <c r="AM58" s="77"/>
      <c r="AN58" s="92"/>
    </row>
    <row r="59" spans="2:40" s="47" customFormat="1" ht="13.5" hidden="1" outlineLevel="2">
      <c r="B59" s="76">
        <v>6</v>
      </c>
      <c r="C59" s="77"/>
      <c r="D59" s="77"/>
      <c r="E59" s="78"/>
      <c r="F59" s="77"/>
      <c r="G59" s="191"/>
      <c r="H59" s="79"/>
      <c r="I59" s="80">
        <f t="shared" si="27"/>
        <v>1900</v>
      </c>
      <c r="J59" s="81" t="str">
        <f t="shared" si="28"/>
        <v>01</v>
      </c>
      <c r="K59" s="82"/>
      <c r="L59" s="82"/>
      <c r="M59" s="83">
        <f t="shared" si="24"/>
        <v>0</v>
      </c>
      <c r="N59" s="84" t="s">
        <v>65</v>
      </c>
      <c r="O59" s="85">
        <v>15</v>
      </c>
      <c r="P59" s="86">
        <f>IF($N59="정액법",VLOOKUP($O59,[1]Data!$J$3:$L$62,2),IF($N59="정률법",VLOOKUP($O59,[1]Data!$J$3:$L$62,3),"입력검증"))</f>
        <v>6.6000000000000003E-2</v>
      </c>
      <c r="Q59" s="108"/>
      <c r="R59" s="108"/>
      <c r="S59" s="108"/>
      <c r="T59" s="88">
        <f>IF($N59="정률법",IF((T$27-$I59)&lt;0,0,IF((T$27-$I59)=0,$M59*$P59/12*(12-$J59+1),IF((T$27-$I59)&lt;$O59,($M59-SUM($P59:S59))*$P59,IF((T$27-$I59)=$O59,$M59-SUM($N59:S59),0)))),IF($N59="정액법",IF((T$27-$I59)&lt;0,0,IF((T$27-$I59)=0,$M59*$P59/12*(12-$J59+1),IF((T$27-$I59)&lt;$O59,$M59*$P59,IF((T$27-$I59)=$O59,$M59-SUM($Q59:S59),0))))))</f>
        <v>0</v>
      </c>
      <c r="U59" s="88">
        <f>IF($N59="정률법",IF((U$27-$I59)&lt;0,0,IF((U$27-$I59)=0,$M59*$P59/12*(12-$J59+1),IF((U$27-$I59)&lt;$O59,($M59-SUM($P59:T59))*$P59,IF((U$27-$I59)=$O59,$M59-SUM($N59:T59),0)))),IF($N59="정액법",IF((U$27-$I59)&lt;0,0,IF((U$27-$I59)=0,$M59*$P59/12*(12-$J59+1),IF((U$27-$I59)&lt;$O59,$M59*$P59,IF((U$27-$I59)=$O59,$M59-SUM($Q59:T59),0))))))</f>
        <v>0</v>
      </c>
      <c r="V59" s="88">
        <f>IF($N59="정률법",IF((V$27-$I59)&lt;0,0,IF((V$27-$I59)=0,$M59*$P59/12*(12-$J59+1),IF((V$27-$I59)&lt;$O59,($M59-SUM($P59:U59))*$P59,IF((V$27-$I59)=$O59,$M59-SUM($N59:U59),0)))),IF($N59="정액법",IF((V$27-$I59)&lt;0,0,IF((V$27-$I59)=0,$M59*$P59/12*(12-$J59+1),IF((V$27-$I59)&lt;$O59,$M59*$P59,IF((V$27-$I59)=$O59,$M59-SUM($Q59:U59),0))))))</f>
        <v>0</v>
      </c>
      <c r="W59" s="88">
        <f>IF($N59="정률법",IF((W$27-$I59)&lt;0,0,IF((W$27-$I59)=0,$M59*$P59/12*(12-$J59+1),IF((W$27-$I59)&lt;$O59,($M59-SUM($P59:V59))*$P59,IF((W$27-$I59)=$O59,$M59-SUM($N59:V59),0)))),IF($N59="정액법",IF((W$27-$I59)&lt;0,0,IF((W$27-$I59)=0,$M59*$P59/12*(12-$J59+1),IF((W$27-$I59)&lt;$O59,$M59*$P59,IF((W$27-$I59)=$O59,$M59-SUM($Q59:V59),0))))))</f>
        <v>0</v>
      </c>
      <c r="X59" s="88">
        <f>IF($N59="정률법",IF((X$27-$I59)&lt;0,0,IF((X$27-$I59)=0,$M59*$P59/12*(12-$J59+1),IF((X$27-$I59)&lt;$O59,($M59-SUM($P59:W59))*$P59,IF((X$27-$I59)=$O59,$M59-SUM($N59:W59),0)))),IF($N59="정액법",IF((X$27-$I59)&lt;0,0,IF((X$27-$I59)=0,$M59*$P59/12*(12-$J59+1),IF((X$27-$I59)&lt;$O59,$M59*$P59,IF((X$27-$I59)=$O59,$M59-SUM($Q59:W59),0))))))</f>
        <v>0</v>
      </c>
      <c r="Y59" s="88">
        <f>IF($N59="정률법",IF((Y$27-$I59)&lt;0,0,IF((Y$27-$I59)=0,$M59*$P59/12*(12-$J59+1),IF((Y$27-$I59)&lt;$O59,($M59-SUM($P59:X59))*$P59,IF((Y$27-$I59)=$O59,$M59-SUM($N59:X59),0)))),IF($N59="정액법",IF((Y$27-$I59)&lt;0,0,IF((Y$27-$I59)=0,$M59*$P59/12*(12-$J59+1),IF((Y$27-$I59)&lt;$O59,$M59*$P59,IF((Y$27-$I59)=$O59,$M59-SUM($Q59:X59),0))))))</f>
        <v>0</v>
      </c>
      <c r="Z59" s="88">
        <f>IF($N59="정률법",IF((Z$27-$I59)&lt;0,0,IF((Z$27-$I59)=0,$M59*$P59/12*(12-$J59+1),IF((Z$27-$I59)&lt;$O59,($M59-SUM($P59:Y59))*$P59,IF((Z$27-$I59)=$O59,$M59-SUM($N59:Y59),0)))),IF($N59="정액법",IF((Z$27-$I59)&lt;0,0,IF((Z$27-$I59)=0,$M59*$P59/12*(12-$J59+1),IF((Z$27-$I59)&lt;$O59,$M59*$P59,IF((Z$27-$I59)=$O59,$M59-SUM($Q59:Y59),0))))))</f>
        <v>0</v>
      </c>
      <c r="AA59" s="88">
        <f>IF($N59="정률법",IF((AA$27-$I59)&lt;0,0,IF((AA$27-$I59)=0,$M59*$P59/12*(12-$J59+1),IF((AA$27-$I59)&lt;$O59,($M59-SUM($P59:Z59))*$P59,IF((AA$27-$I59)=$O59,$M59-SUM($N59:Z59),0)))),IF($N59="정액법",IF((AA$27-$I59)&lt;0,0,IF((AA$27-$I59)=0,$M59*$P59/12*(12-$J59+1),IF((AA$27-$I59)&lt;$O59,$M59*$P59,IF((AA$27-$I59)=$O59,$M59-SUM($Q59:Z59),0))))))</f>
        <v>0</v>
      </c>
      <c r="AB59" s="88">
        <f>IF($N59="정률법",IF((AB$27-$I59)&lt;0,0,IF((AB$27-$I59)=0,$M59*$P59/12*(12-$J59+1),IF((AB$27-$I59)&lt;$O59,($M59-SUM($P59:AA59))*$P59,IF((AB$27-$I59)=$O59,$M59-SUM($N59:AA59),0)))),IF($N59="정액법",IF((AB$27-$I59)&lt;0,0,IF((AB$27-$I59)=0,$M59*$P59/12*(12-$J59+1),IF((AB$27-$I59)&lt;$O59,$M59*$P59,IF((AB$27-$I59)=$O59,$M59-SUM($Q59:AA59),0))))))</f>
        <v>0</v>
      </c>
      <c r="AC59" s="88">
        <f>IF($N59="정률법",IF((AC$27-$I59)&lt;0,0,IF((AC$27-$I59)=0,$M59*$P59/12*(12-$J59+1),IF((AC$27-$I59)&lt;$O59,($M59-SUM($P59:AB59))*$P59,IF((AC$27-$I59)=$O59,$M59-SUM($N59:AB59),0)))),IF($N59="정액법",IF((AC$27-$I59)&lt;0,0,IF((AC$27-$I59)=0,$M59*$P59/12*(12-$J59+1),IF((AC$27-$I59)&lt;$O59,$M59*$P59,IF((AC$27-$I59)=$O59,$M59-SUM($Q59:AB59),0))))))</f>
        <v>0</v>
      </c>
      <c r="AD59" s="88">
        <f>IF($N59="정률법",IF((AD$27-$I59)&lt;0,0,IF((AD$27-$I59)=0,$M59*$P59/12*(12-$J59+1),IF((AD$27-$I59)&lt;$O59,($M59-SUM($P59:AC59))*$P59,IF((AD$27-$I59)=$O59,$M59-SUM($N59:AC59),0)))),IF($N59="정액법",IF((AD$27-$I59)&lt;0,0,IF((AD$27-$I59)=0,$M59*$P59/12*(12-$J59+1),IF((AD$27-$I59)&lt;$O59,$M59*$P59,IF((AD$27-$I59)=$O59,$M59-SUM($Q59:AC59),0))))))</f>
        <v>0</v>
      </c>
      <c r="AE59" s="89"/>
      <c r="AF59" s="90">
        <f t="shared" si="25"/>
        <v>0</v>
      </c>
      <c r="AG59" s="88">
        <f t="shared" si="26"/>
        <v>0</v>
      </c>
      <c r="AH59" s="91">
        <f t="shared" si="23"/>
        <v>0</v>
      </c>
      <c r="AI59" s="77"/>
      <c r="AJ59" s="77"/>
      <c r="AK59" s="77"/>
      <c r="AL59" s="77"/>
      <c r="AM59" s="77"/>
      <c r="AN59" s="92"/>
    </row>
    <row r="60" spans="2:40" s="47" customFormat="1" ht="13.5" hidden="1" outlineLevel="2">
      <c r="B60" s="76">
        <v>7</v>
      </c>
      <c r="C60" s="77"/>
      <c r="D60" s="77"/>
      <c r="E60" s="78"/>
      <c r="F60" s="77"/>
      <c r="G60" s="191"/>
      <c r="H60" s="79"/>
      <c r="I60" s="80">
        <f t="shared" si="27"/>
        <v>1900</v>
      </c>
      <c r="J60" s="81" t="str">
        <f t="shared" si="28"/>
        <v>01</v>
      </c>
      <c r="K60" s="82"/>
      <c r="L60" s="82"/>
      <c r="M60" s="83">
        <f t="shared" si="24"/>
        <v>0</v>
      </c>
      <c r="N60" s="84" t="s">
        <v>65</v>
      </c>
      <c r="O60" s="85">
        <v>15</v>
      </c>
      <c r="P60" s="86">
        <f>IF($N60="정액법",VLOOKUP($O60,[1]Data!$J$3:$L$62,2),IF($N60="정률법",VLOOKUP($O60,[1]Data!$J$3:$L$62,3),"입력검증"))</f>
        <v>6.6000000000000003E-2</v>
      </c>
      <c r="Q60" s="108"/>
      <c r="R60" s="108"/>
      <c r="S60" s="108"/>
      <c r="T60" s="88">
        <f>IF($N60="정률법",IF((T$27-$I60)&lt;0,0,IF((T$27-$I60)=0,$M60*$P60/12*(12-$J60+1),IF((T$27-$I60)&lt;$O60,($M60-SUM($P60:S60))*$P60,IF((T$27-$I60)=$O60,$M60-SUM($N60:S60),0)))),IF($N60="정액법",IF((T$27-$I60)&lt;0,0,IF((T$27-$I60)=0,$M60*$P60/12*(12-$J60+1),IF((T$27-$I60)&lt;$O60,$M60*$P60,IF((T$27-$I60)=$O60,$M60-SUM($Q60:S60),0))))))</f>
        <v>0</v>
      </c>
      <c r="U60" s="88">
        <f>IF($N60="정률법",IF((U$27-$I60)&lt;0,0,IF((U$27-$I60)=0,$M60*$P60/12*(12-$J60+1),IF((U$27-$I60)&lt;$O60,($M60-SUM($P60:T60))*$P60,IF((U$27-$I60)=$O60,$M60-SUM($N60:T60),0)))),IF($N60="정액법",IF((U$27-$I60)&lt;0,0,IF((U$27-$I60)=0,$M60*$P60/12*(12-$J60+1),IF((U$27-$I60)&lt;$O60,$M60*$P60,IF((U$27-$I60)=$O60,$M60-SUM($Q60:T60),0))))))</f>
        <v>0</v>
      </c>
      <c r="V60" s="88">
        <f>IF($N60="정률법",IF((V$27-$I60)&lt;0,0,IF((V$27-$I60)=0,$M60*$P60/12*(12-$J60+1),IF((V$27-$I60)&lt;$O60,($M60-SUM($P60:U60))*$P60,IF((V$27-$I60)=$O60,$M60-SUM($N60:U60),0)))),IF($N60="정액법",IF((V$27-$I60)&lt;0,0,IF((V$27-$I60)=0,$M60*$P60/12*(12-$J60+1),IF((V$27-$I60)&lt;$O60,$M60*$P60,IF((V$27-$I60)=$O60,$M60-SUM($Q60:U60),0))))))</f>
        <v>0</v>
      </c>
      <c r="W60" s="88">
        <f>IF($N60="정률법",IF((W$27-$I60)&lt;0,0,IF((W$27-$I60)=0,$M60*$P60/12*(12-$J60+1),IF((W$27-$I60)&lt;$O60,($M60-SUM($P60:V60))*$P60,IF((W$27-$I60)=$O60,$M60-SUM($N60:V60),0)))),IF($N60="정액법",IF((W$27-$I60)&lt;0,0,IF((W$27-$I60)=0,$M60*$P60/12*(12-$J60+1),IF((W$27-$I60)&lt;$O60,$M60*$P60,IF((W$27-$I60)=$O60,$M60-SUM($Q60:V60),0))))))</f>
        <v>0</v>
      </c>
      <c r="X60" s="88">
        <f>IF($N60="정률법",IF((X$27-$I60)&lt;0,0,IF((X$27-$I60)=0,$M60*$P60/12*(12-$J60+1),IF((X$27-$I60)&lt;$O60,($M60-SUM($P60:W60))*$P60,IF((X$27-$I60)=$O60,$M60-SUM($N60:W60),0)))),IF($N60="정액법",IF((X$27-$I60)&lt;0,0,IF((X$27-$I60)=0,$M60*$P60/12*(12-$J60+1),IF((X$27-$I60)&lt;$O60,$M60*$P60,IF((X$27-$I60)=$O60,$M60-SUM($Q60:W60),0))))))</f>
        <v>0</v>
      </c>
      <c r="Y60" s="88">
        <f>IF($N60="정률법",IF((Y$27-$I60)&lt;0,0,IF((Y$27-$I60)=0,$M60*$P60/12*(12-$J60+1),IF((Y$27-$I60)&lt;$O60,($M60-SUM($P60:X60))*$P60,IF((Y$27-$I60)=$O60,$M60-SUM($N60:X60),0)))),IF($N60="정액법",IF((Y$27-$I60)&lt;0,0,IF((Y$27-$I60)=0,$M60*$P60/12*(12-$J60+1),IF((Y$27-$I60)&lt;$O60,$M60*$P60,IF((Y$27-$I60)=$O60,$M60-SUM($Q60:X60),0))))))</f>
        <v>0</v>
      </c>
      <c r="Z60" s="88">
        <f>IF($N60="정률법",IF((Z$27-$I60)&lt;0,0,IF((Z$27-$I60)=0,$M60*$P60/12*(12-$J60+1),IF((Z$27-$I60)&lt;$O60,($M60-SUM($P60:Y60))*$P60,IF((Z$27-$I60)=$O60,$M60-SUM($N60:Y60),0)))),IF($N60="정액법",IF((Z$27-$I60)&lt;0,0,IF((Z$27-$I60)=0,$M60*$P60/12*(12-$J60+1),IF((Z$27-$I60)&lt;$O60,$M60*$P60,IF((Z$27-$I60)=$O60,$M60-SUM($Q60:Y60),0))))))</f>
        <v>0</v>
      </c>
      <c r="AA60" s="88">
        <f>IF($N60="정률법",IF((AA$27-$I60)&lt;0,0,IF((AA$27-$I60)=0,$M60*$P60/12*(12-$J60+1),IF((AA$27-$I60)&lt;$O60,($M60-SUM($P60:Z60))*$P60,IF((AA$27-$I60)=$O60,$M60-SUM($N60:Z60),0)))),IF($N60="정액법",IF((AA$27-$I60)&lt;0,0,IF((AA$27-$I60)=0,$M60*$P60/12*(12-$J60+1),IF((AA$27-$I60)&lt;$O60,$M60*$P60,IF((AA$27-$I60)=$O60,$M60-SUM($Q60:Z60),0))))))</f>
        <v>0</v>
      </c>
      <c r="AB60" s="88">
        <f>IF($N60="정률법",IF((AB$27-$I60)&lt;0,0,IF((AB$27-$I60)=0,$M60*$P60/12*(12-$J60+1),IF((AB$27-$I60)&lt;$O60,($M60-SUM($P60:AA60))*$P60,IF((AB$27-$I60)=$O60,$M60-SUM($N60:AA60),0)))),IF($N60="정액법",IF((AB$27-$I60)&lt;0,0,IF((AB$27-$I60)=0,$M60*$P60/12*(12-$J60+1),IF((AB$27-$I60)&lt;$O60,$M60*$P60,IF((AB$27-$I60)=$O60,$M60-SUM($Q60:AA60),0))))))</f>
        <v>0</v>
      </c>
      <c r="AC60" s="88">
        <f>IF($N60="정률법",IF((AC$27-$I60)&lt;0,0,IF((AC$27-$I60)=0,$M60*$P60/12*(12-$J60+1),IF((AC$27-$I60)&lt;$O60,($M60-SUM($P60:AB60))*$P60,IF((AC$27-$I60)=$O60,$M60-SUM($N60:AB60),0)))),IF($N60="정액법",IF((AC$27-$I60)&lt;0,0,IF((AC$27-$I60)=0,$M60*$P60/12*(12-$J60+1),IF((AC$27-$I60)&lt;$O60,$M60*$P60,IF((AC$27-$I60)=$O60,$M60-SUM($Q60:AB60),0))))))</f>
        <v>0</v>
      </c>
      <c r="AD60" s="88">
        <f>IF($N60="정률법",IF((AD$27-$I60)&lt;0,0,IF((AD$27-$I60)=0,$M60*$P60/12*(12-$J60+1),IF((AD$27-$I60)&lt;$O60,($M60-SUM($P60:AC60))*$P60,IF((AD$27-$I60)=$O60,$M60-SUM($N60:AC60),0)))),IF($N60="정액법",IF((AD$27-$I60)&lt;0,0,IF((AD$27-$I60)=0,$M60*$P60/12*(12-$J60+1),IF((AD$27-$I60)&lt;$O60,$M60*$P60,IF((AD$27-$I60)=$O60,$M60-SUM($Q60:AC60),0))))))</f>
        <v>0</v>
      </c>
      <c r="AE60" s="89"/>
      <c r="AF60" s="90">
        <f t="shared" si="25"/>
        <v>0</v>
      </c>
      <c r="AG60" s="88">
        <f t="shared" si="26"/>
        <v>0</v>
      </c>
      <c r="AH60" s="91">
        <f t="shared" si="23"/>
        <v>0</v>
      </c>
      <c r="AI60" s="77"/>
      <c r="AJ60" s="77"/>
      <c r="AK60" s="77"/>
      <c r="AL60" s="77"/>
      <c r="AM60" s="77"/>
      <c r="AN60" s="92"/>
    </row>
    <row r="61" spans="2:40" s="47" customFormat="1" ht="13.5" hidden="1" outlineLevel="2">
      <c r="B61" s="76">
        <v>8</v>
      </c>
      <c r="C61" s="77"/>
      <c r="D61" s="77"/>
      <c r="E61" s="78"/>
      <c r="F61" s="77"/>
      <c r="G61" s="191"/>
      <c r="H61" s="79"/>
      <c r="I61" s="80">
        <f t="shared" si="27"/>
        <v>1900</v>
      </c>
      <c r="J61" s="81" t="str">
        <f t="shared" si="28"/>
        <v>01</v>
      </c>
      <c r="K61" s="82"/>
      <c r="L61" s="82"/>
      <c r="M61" s="83">
        <f t="shared" si="24"/>
        <v>0</v>
      </c>
      <c r="N61" s="84" t="s">
        <v>65</v>
      </c>
      <c r="O61" s="85">
        <v>15</v>
      </c>
      <c r="P61" s="86">
        <f>IF($N61="정액법",VLOOKUP($O61,[1]Data!$J$3:$L$62,2),IF($N61="정률법",VLOOKUP($O61,[1]Data!$J$3:$L$62,3),"입력검증"))</f>
        <v>6.6000000000000003E-2</v>
      </c>
      <c r="Q61" s="108"/>
      <c r="R61" s="108"/>
      <c r="S61" s="108"/>
      <c r="T61" s="88">
        <f>IF($N61="정률법",IF((T$27-$I61)&lt;0,0,IF((T$27-$I61)=0,$M61*$P61/12*(12-$J61+1),IF((T$27-$I61)&lt;$O61,($M61-SUM($P61:S61))*$P61,IF((T$27-$I61)=$O61,$M61-SUM($N61:S61),0)))),IF($N61="정액법",IF((T$27-$I61)&lt;0,0,IF((T$27-$I61)=0,$M61*$P61/12*(12-$J61+1),IF((T$27-$I61)&lt;$O61,$M61*$P61,IF((T$27-$I61)=$O61,$M61-SUM($Q61:S61),0))))))</f>
        <v>0</v>
      </c>
      <c r="U61" s="88">
        <f>IF($N61="정률법",IF((U$27-$I61)&lt;0,0,IF((U$27-$I61)=0,$M61*$P61/12*(12-$J61+1),IF((U$27-$I61)&lt;$O61,($M61-SUM($P61:T61))*$P61,IF((U$27-$I61)=$O61,$M61-SUM($N61:T61),0)))),IF($N61="정액법",IF((U$27-$I61)&lt;0,0,IF((U$27-$I61)=0,$M61*$P61/12*(12-$J61+1),IF((U$27-$I61)&lt;$O61,$M61*$P61,IF((U$27-$I61)=$O61,$M61-SUM($Q61:T61),0))))))</f>
        <v>0</v>
      </c>
      <c r="V61" s="88">
        <f>IF($N61="정률법",IF((V$27-$I61)&lt;0,0,IF((V$27-$I61)=0,$M61*$P61/12*(12-$J61+1),IF((V$27-$I61)&lt;$O61,($M61-SUM($P61:U61))*$P61,IF((V$27-$I61)=$O61,$M61-SUM($N61:U61),0)))),IF($N61="정액법",IF((V$27-$I61)&lt;0,0,IF((V$27-$I61)=0,$M61*$P61/12*(12-$J61+1),IF((V$27-$I61)&lt;$O61,$M61*$P61,IF((V$27-$I61)=$O61,$M61-SUM($Q61:U61),0))))))</f>
        <v>0</v>
      </c>
      <c r="W61" s="88">
        <f>IF($N61="정률법",IF((W$27-$I61)&lt;0,0,IF((W$27-$I61)=0,$M61*$P61/12*(12-$J61+1),IF((W$27-$I61)&lt;$O61,($M61-SUM($P61:V61))*$P61,IF((W$27-$I61)=$O61,$M61-SUM($N61:V61),0)))),IF($N61="정액법",IF((W$27-$I61)&lt;0,0,IF((W$27-$I61)=0,$M61*$P61/12*(12-$J61+1),IF((W$27-$I61)&lt;$O61,$M61*$P61,IF((W$27-$I61)=$O61,$M61-SUM($Q61:V61),0))))))</f>
        <v>0</v>
      </c>
      <c r="X61" s="88">
        <f>IF($N61="정률법",IF((X$27-$I61)&lt;0,0,IF((X$27-$I61)=0,$M61*$P61/12*(12-$J61+1),IF((X$27-$I61)&lt;$O61,($M61-SUM($P61:W61))*$P61,IF((X$27-$I61)=$O61,$M61-SUM($N61:W61),0)))),IF($N61="정액법",IF((X$27-$I61)&lt;0,0,IF((X$27-$I61)=0,$M61*$P61/12*(12-$J61+1),IF((X$27-$I61)&lt;$O61,$M61*$P61,IF((X$27-$I61)=$O61,$M61-SUM($Q61:W61),0))))))</f>
        <v>0</v>
      </c>
      <c r="Y61" s="88">
        <f>IF($N61="정률법",IF((Y$27-$I61)&lt;0,0,IF((Y$27-$I61)=0,$M61*$P61/12*(12-$J61+1),IF((Y$27-$I61)&lt;$O61,($M61-SUM($P61:X61))*$P61,IF((Y$27-$I61)=$O61,$M61-SUM($N61:X61),0)))),IF($N61="정액법",IF((Y$27-$I61)&lt;0,0,IF((Y$27-$I61)=0,$M61*$P61/12*(12-$J61+1),IF((Y$27-$I61)&lt;$O61,$M61*$P61,IF((Y$27-$I61)=$O61,$M61-SUM($Q61:X61),0))))))</f>
        <v>0</v>
      </c>
      <c r="Z61" s="88">
        <f>IF($N61="정률법",IF((Z$27-$I61)&lt;0,0,IF((Z$27-$I61)=0,$M61*$P61/12*(12-$J61+1),IF((Z$27-$I61)&lt;$O61,($M61-SUM($P61:Y61))*$P61,IF((Z$27-$I61)=$O61,$M61-SUM($N61:Y61),0)))),IF($N61="정액법",IF((Z$27-$I61)&lt;0,0,IF((Z$27-$I61)=0,$M61*$P61/12*(12-$J61+1),IF((Z$27-$I61)&lt;$O61,$M61*$P61,IF((Z$27-$I61)=$O61,$M61-SUM($Q61:Y61),0))))))</f>
        <v>0</v>
      </c>
      <c r="AA61" s="88">
        <f>IF($N61="정률법",IF((AA$27-$I61)&lt;0,0,IF((AA$27-$I61)=0,$M61*$P61/12*(12-$J61+1),IF((AA$27-$I61)&lt;$O61,($M61-SUM($P61:Z61))*$P61,IF((AA$27-$I61)=$O61,$M61-SUM($N61:Z61),0)))),IF($N61="정액법",IF((AA$27-$I61)&lt;0,0,IF((AA$27-$I61)=0,$M61*$P61/12*(12-$J61+1),IF((AA$27-$I61)&lt;$O61,$M61*$P61,IF((AA$27-$I61)=$O61,$M61-SUM($Q61:Z61),0))))))</f>
        <v>0</v>
      </c>
      <c r="AB61" s="88">
        <f>IF($N61="정률법",IF((AB$27-$I61)&lt;0,0,IF((AB$27-$I61)=0,$M61*$P61/12*(12-$J61+1),IF((AB$27-$I61)&lt;$O61,($M61-SUM($P61:AA61))*$P61,IF((AB$27-$I61)=$O61,$M61-SUM($N61:AA61),0)))),IF($N61="정액법",IF((AB$27-$I61)&lt;0,0,IF((AB$27-$I61)=0,$M61*$P61/12*(12-$J61+1),IF((AB$27-$I61)&lt;$O61,$M61*$P61,IF((AB$27-$I61)=$O61,$M61-SUM($Q61:AA61),0))))))</f>
        <v>0</v>
      </c>
      <c r="AC61" s="88">
        <f>IF($N61="정률법",IF((AC$27-$I61)&lt;0,0,IF((AC$27-$I61)=0,$M61*$P61/12*(12-$J61+1),IF((AC$27-$I61)&lt;$O61,($M61-SUM($P61:AB61))*$P61,IF((AC$27-$I61)=$O61,$M61-SUM($N61:AB61),0)))),IF($N61="정액법",IF((AC$27-$I61)&lt;0,0,IF((AC$27-$I61)=0,$M61*$P61/12*(12-$J61+1),IF((AC$27-$I61)&lt;$O61,$M61*$P61,IF((AC$27-$I61)=$O61,$M61-SUM($Q61:AB61),0))))))</f>
        <v>0</v>
      </c>
      <c r="AD61" s="88">
        <f>IF($N61="정률법",IF((AD$27-$I61)&lt;0,0,IF((AD$27-$I61)=0,$M61*$P61/12*(12-$J61+1),IF((AD$27-$I61)&lt;$O61,($M61-SUM($P61:AC61))*$P61,IF((AD$27-$I61)=$O61,$M61-SUM($N61:AC61),0)))),IF($N61="정액법",IF((AD$27-$I61)&lt;0,0,IF((AD$27-$I61)=0,$M61*$P61/12*(12-$J61+1),IF((AD$27-$I61)&lt;$O61,$M61*$P61,IF((AD$27-$I61)=$O61,$M61-SUM($Q61:AC61),0))))))</f>
        <v>0</v>
      </c>
      <c r="AE61" s="89"/>
      <c r="AF61" s="90">
        <f t="shared" si="25"/>
        <v>0</v>
      </c>
      <c r="AG61" s="88">
        <f t="shared" si="26"/>
        <v>0</v>
      </c>
      <c r="AH61" s="91">
        <f t="shared" si="23"/>
        <v>0</v>
      </c>
      <c r="AI61" s="77"/>
      <c r="AJ61" s="77"/>
      <c r="AK61" s="77"/>
      <c r="AL61" s="77"/>
      <c r="AM61" s="77"/>
      <c r="AN61" s="92"/>
    </row>
    <row r="62" spans="2:40" s="47" customFormat="1" ht="13.5" hidden="1" outlineLevel="2">
      <c r="B62" s="76">
        <v>9</v>
      </c>
      <c r="C62" s="77"/>
      <c r="D62" s="77"/>
      <c r="E62" s="78"/>
      <c r="F62" s="77"/>
      <c r="G62" s="191"/>
      <c r="H62" s="79"/>
      <c r="I62" s="80">
        <f t="shared" si="27"/>
        <v>1900</v>
      </c>
      <c r="J62" s="81" t="str">
        <f t="shared" si="28"/>
        <v>01</v>
      </c>
      <c r="K62" s="82"/>
      <c r="L62" s="82"/>
      <c r="M62" s="83">
        <f t="shared" si="24"/>
        <v>0</v>
      </c>
      <c r="N62" s="84" t="s">
        <v>65</v>
      </c>
      <c r="O62" s="85">
        <v>15</v>
      </c>
      <c r="P62" s="86">
        <f>IF($N62="정액법",VLOOKUP($O62,[1]Data!$J$3:$L$62,2),IF($N62="정률법",VLOOKUP($O62,[1]Data!$J$3:$L$62,3),"입력검증"))</f>
        <v>6.6000000000000003E-2</v>
      </c>
      <c r="Q62" s="108"/>
      <c r="R62" s="108"/>
      <c r="S62" s="108"/>
      <c r="T62" s="88">
        <f>IF($N62="정률법",IF((T$27-$I62)&lt;0,0,IF((T$27-$I62)=0,$M62*$P62/12*(12-$J62+1),IF((T$27-$I62)&lt;$O62,($M62-SUM($P62:S62))*$P62,IF((T$27-$I62)=$O62,$M62-SUM($N62:S62),0)))),IF($N62="정액법",IF((T$27-$I62)&lt;0,0,IF((T$27-$I62)=0,$M62*$P62/12*(12-$J62+1),IF((T$27-$I62)&lt;$O62,$M62*$P62,IF((T$27-$I62)=$O62,$M62-SUM($Q62:S62),0))))))</f>
        <v>0</v>
      </c>
      <c r="U62" s="88">
        <f>IF($N62="정률법",IF((U$27-$I62)&lt;0,0,IF((U$27-$I62)=0,$M62*$P62/12*(12-$J62+1),IF((U$27-$I62)&lt;$O62,($M62-SUM($P62:T62))*$P62,IF((U$27-$I62)=$O62,$M62-SUM($N62:T62),0)))),IF($N62="정액법",IF((U$27-$I62)&lt;0,0,IF((U$27-$I62)=0,$M62*$P62/12*(12-$J62+1),IF((U$27-$I62)&lt;$O62,$M62*$P62,IF((U$27-$I62)=$O62,$M62-SUM($Q62:T62),0))))))</f>
        <v>0</v>
      </c>
      <c r="V62" s="88">
        <f>IF($N62="정률법",IF((V$27-$I62)&lt;0,0,IF((V$27-$I62)=0,$M62*$P62/12*(12-$J62+1),IF((V$27-$I62)&lt;$O62,($M62-SUM($P62:U62))*$P62,IF((V$27-$I62)=$O62,$M62-SUM($N62:U62),0)))),IF($N62="정액법",IF((V$27-$I62)&lt;0,0,IF((V$27-$I62)=0,$M62*$P62/12*(12-$J62+1),IF((V$27-$I62)&lt;$O62,$M62*$P62,IF((V$27-$I62)=$O62,$M62-SUM($Q62:U62),0))))))</f>
        <v>0</v>
      </c>
      <c r="W62" s="88">
        <f>IF($N62="정률법",IF((W$27-$I62)&lt;0,0,IF((W$27-$I62)=0,$M62*$P62/12*(12-$J62+1),IF((W$27-$I62)&lt;$O62,($M62-SUM($P62:V62))*$P62,IF((W$27-$I62)=$O62,$M62-SUM($N62:V62),0)))),IF($N62="정액법",IF((W$27-$I62)&lt;0,0,IF((W$27-$I62)=0,$M62*$P62/12*(12-$J62+1),IF((W$27-$I62)&lt;$O62,$M62*$P62,IF((W$27-$I62)=$O62,$M62-SUM($Q62:V62),0))))))</f>
        <v>0</v>
      </c>
      <c r="X62" s="88">
        <f>IF($N62="정률법",IF((X$27-$I62)&lt;0,0,IF((X$27-$I62)=0,$M62*$P62/12*(12-$J62+1),IF((X$27-$I62)&lt;$O62,($M62-SUM($P62:W62))*$P62,IF((X$27-$I62)=$O62,$M62-SUM($N62:W62),0)))),IF($N62="정액법",IF((X$27-$I62)&lt;0,0,IF((X$27-$I62)=0,$M62*$P62/12*(12-$J62+1),IF((X$27-$I62)&lt;$O62,$M62*$P62,IF((X$27-$I62)=$O62,$M62-SUM($Q62:W62),0))))))</f>
        <v>0</v>
      </c>
      <c r="Y62" s="88">
        <f>IF($N62="정률법",IF((Y$27-$I62)&lt;0,0,IF((Y$27-$I62)=0,$M62*$P62/12*(12-$J62+1),IF((Y$27-$I62)&lt;$O62,($M62-SUM($P62:X62))*$P62,IF((Y$27-$I62)=$O62,$M62-SUM($N62:X62),0)))),IF($N62="정액법",IF((Y$27-$I62)&lt;0,0,IF((Y$27-$I62)=0,$M62*$P62/12*(12-$J62+1),IF((Y$27-$I62)&lt;$O62,$M62*$P62,IF((Y$27-$I62)=$O62,$M62-SUM($Q62:X62),0))))))</f>
        <v>0</v>
      </c>
      <c r="Z62" s="88">
        <f>IF($N62="정률법",IF((Z$27-$I62)&lt;0,0,IF((Z$27-$I62)=0,$M62*$P62/12*(12-$J62+1),IF((Z$27-$I62)&lt;$O62,($M62-SUM($P62:Y62))*$P62,IF((Z$27-$I62)=$O62,$M62-SUM($N62:Y62),0)))),IF($N62="정액법",IF((Z$27-$I62)&lt;0,0,IF((Z$27-$I62)=0,$M62*$P62/12*(12-$J62+1),IF((Z$27-$I62)&lt;$O62,$M62*$P62,IF((Z$27-$I62)=$O62,$M62-SUM($Q62:Y62),0))))))</f>
        <v>0</v>
      </c>
      <c r="AA62" s="88">
        <f>IF($N62="정률법",IF((AA$27-$I62)&lt;0,0,IF((AA$27-$I62)=0,$M62*$P62/12*(12-$J62+1),IF((AA$27-$I62)&lt;$O62,($M62-SUM($P62:Z62))*$P62,IF((AA$27-$I62)=$O62,$M62-SUM($N62:Z62),0)))),IF($N62="정액법",IF((AA$27-$I62)&lt;0,0,IF((AA$27-$I62)=0,$M62*$P62/12*(12-$J62+1),IF((AA$27-$I62)&lt;$O62,$M62*$P62,IF((AA$27-$I62)=$O62,$M62-SUM($Q62:Z62),0))))))</f>
        <v>0</v>
      </c>
      <c r="AB62" s="88">
        <f>IF($N62="정률법",IF((AB$27-$I62)&lt;0,0,IF((AB$27-$I62)=0,$M62*$P62/12*(12-$J62+1),IF((AB$27-$I62)&lt;$O62,($M62-SUM($P62:AA62))*$P62,IF((AB$27-$I62)=$O62,$M62-SUM($N62:AA62),0)))),IF($N62="정액법",IF((AB$27-$I62)&lt;0,0,IF((AB$27-$I62)=0,$M62*$P62/12*(12-$J62+1),IF((AB$27-$I62)&lt;$O62,$M62*$P62,IF((AB$27-$I62)=$O62,$M62-SUM($Q62:AA62),0))))))</f>
        <v>0</v>
      </c>
      <c r="AC62" s="88">
        <f>IF($N62="정률법",IF((AC$27-$I62)&lt;0,0,IF((AC$27-$I62)=0,$M62*$P62/12*(12-$J62+1),IF((AC$27-$I62)&lt;$O62,($M62-SUM($P62:AB62))*$P62,IF((AC$27-$I62)=$O62,$M62-SUM($N62:AB62),0)))),IF($N62="정액법",IF((AC$27-$I62)&lt;0,0,IF((AC$27-$I62)=0,$M62*$P62/12*(12-$J62+1),IF((AC$27-$I62)&lt;$O62,$M62*$P62,IF((AC$27-$I62)=$O62,$M62-SUM($Q62:AB62),0))))))</f>
        <v>0</v>
      </c>
      <c r="AD62" s="88">
        <f>IF($N62="정률법",IF((AD$27-$I62)&lt;0,0,IF((AD$27-$I62)=0,$M62*$P62/12*(12-$J62+1),IF((AD$27-$I62)&lt;$O62,($M62-SUM($P62:AC62))*$P62,IF((AD$27-$I62)=$O62,$M62-SUM($N62:AC62),0)))),IF($N62="정액법",IF((AD$27-$I62)&lt;0,0,IF((AD$27-$I62)=0,$M62*$P62/12*(12-$J62+1),IF((AD$27-$I62)&lt;$O62,$M62*$P62,IF((AD$27-$I62)=$O62,$M62-SUM($Q62:AC62),0))))))</f>
        <v>0</v>
      </c>
      <c r="AE62" s="89"/>
      <c r="AF62" s="90">
        <f t="shared" si="25"/>
        <v>0</v>
      </c>
      <c r="AG62" s="88">
        <f t="shared" si="26"/>
        <v>0</v>
      </c>
      <c r="AH62" s="91">
        <f t="shared" si="23"/>
        <v>0</v>
      </c>
      <c r="AI62" s="77"/>
      <c r="AJ62" s="77"/>
      <c r="AK62" s="77"/>
      <c r="AL62" s="77"/>
      <c r="AM62" s="77"/>
      <c r="AN62" s="92"/>
    </row>
    <row r="63" spans="2:40" s="47" customFormat="1" ht="13.5" hidden="1" outlineLevel="2">
      <c r="B63" s="76">
        <v>10</v>
      </c>
      <c r="C63" s="77"/>
      <c r="D63" s="77"/>
      <c r="E63" s="78"/>
      <c r="F63" s="77"/>
      <c r="G63" s="191"/>
      <c r="H63" s="79"/>
      <c r="I63" s="80">
        <f t="shared" si="27"/>
        <v>1900</v>
      </c>
      <c r="J63" s="81" t="str">
        <f t="shared" si="28"/>
        <v>01</v>
      </c>
      <c r="K63" s="82"/>
      <c r="L63" s="82"/>
      <c r="M63" s="83">
        <f t="shared" si="24"/>
        <v>0</v>
      </c>
      <c r="N63" s="84" t="s">
        <v>65</v>
      </c>
      <c r="O63" s="85">
        <v>15</v>
      </c>
      <c r="P63" s="86">
        <f>IF($N63="정액법",VLOOKUP($O63,[1]Data!$J$3:$L$62,2),IF($N63="정률법",VLOOKUP($O63,[1]Data!$J$3:$L$62,3),"입력검증"))</f>
        <v>6.6000000000000003E-2</v>
      </c>
      <c r="Q63" s="108"/>
      <c r="R63" s="108"/>
      <c r="S63" s="108"/>
      <c r="T63" s="88">
        <f>IF($N63="정률법",IF((T$27-$I63)&lt;0,0,IF((T$27-$I63)=0,$M63*$P63/12*(12-$J63+1),IF((T$27-$I63)&lt;$O63,($M63-SUM($P63:S63))*$P63,IF((T$27-$I63)=$O63,$M63-SUM($N63:S63),0)))),IF($N63="정액법",IF((T$27-$I63)&lt;0,0,IF((T$27-$I63)=0,$M63*$P63/12*(12-$J63+1),IF((T$27-$I63)&lt;$O63,$M63*$P63,IF((T$27-$I63)=$O63,$M63-SUM($Q63:S63),0))))))</f>
        <v>0</v>
      </c>
      <c r="U63" s="88">
        <f>IF($N63="정률법",IF((U$27-$I63)&lt;0,0,IF((U$27-$I63)=0,$M63*$P63/12*(12-$J63+1),IF((U$27-$I63)&lt;$O63,($M63-SUM($P63:T63))*$P63,IF((U$27-$I63)=$O63,$M63-SUM($N63:T63),0)))),IF($N63="정액법",IF((U$27-$I63)&lt;0,0,IF((U$27-$I63)=0,$M63*$P63/12*(12-$J63+1),IF((U$27-$I63)&lt;$O63,$M63*$P63,IF((U$27-$I63)=$O63,$M63-SUM($Q63:T63),0))))))</f>
        <v>0</v>
      </c>
      <c r="V63" s="88">
        <f>IF($N63="정률법",IF((V$27-$I63)&lt;0,0,IF((V$27-$I63)=0,$M63*$P63/12*(12-$J63+1),IF((V$27-$I63)&lt;$O63,($M63-SUM($P63:U63))*$P63,IF((V$27-$I63)=$O63,$M63-SUM($N63:U63),0)))),IF($N63="정액법",IF((V$27-$I63)&lt;0,0,IF((V$27-$I63)=0,$M63*$P63/12*(12-$J63+1),IF((V$27-$I63)&lt;$O63,$M63*$P63,IF((V$27-$I63)=$O63,$M63-SUM($Q63:U63),0))))))</f>
        <v>0</v>
      </c>
      <c r="W63" s="88">
        <f>IF($N63="정률법",IF((W$27-$I63)&lt;0,0,IF((W$27-$I63)=0,$M63*$P63/12*(12-$J63+1),IF((W$27-$I63)&lt;$O63,($M63-SUM($P63:V63))*$P63,IF((W$27-$I63)=$O63,$M63-SUM($N63:V63),0)))),IF($N63="정액법",IF((W$27-$I63)&lt;0,0,IF((W$27-$I63)=0,$M63*$P63/12*(12-$J63+1),IF((W$27-$I63)&lt;$O63,$M63*$P63,IF((W$27-$I63)=$O63,$M63-SUM($Q63:V63),0))))))</f>
        <v>0</v>
      </c>
      <c r="X63" s="88">
        <f>IF($N63="정률법",IF((X$27-$I63)&lt;0,0,IF((X$27-$I63)=0,$M63*$P63/12*(12-$J63+1),IF((X$27-$I63)&lt;$O63,($M63-SUM($P63:W63))*$P63,IF((X$27-$I63)=$O63,$M63-SUM($N63:W63),0)))),IF($N63="정액법",IF((X$27-$I63)&lt;0,0,IF((X$27-$I63)=0,$M63*$P63/12*(12-$J63+1),IF((X$27-$I63)&lt;$O63,$M63*$P63,IF((X$27-$I63)=$O63,$M63-SUM($Q63:W63),0))))))</f>
        <v>0</v>
      </c>
      <c r="Y63" s="88">
        <f>IF($N63="정률법",IF((Y$27-$I63)&lt;0,0,IF((Y$27-$I63)=0,$M63*$P63/12*(12-$J63+1),IF((Y$27-$I63)&lt;$O63,($M63-SUM($P63:X63))*$P63,IF((Y$27-$I63)=$O63,$M63-SUM($N63:X63),0)))),IF($N63="정액법",IF((Y$27-$I63)&lt;0,0,IF((Y$27-$I63)=0,$M63*$P63/12*(12-$J63+1),IF((Y$27-$I63)&lt;$O63,$M63*$P63,IF((Y$27-$I63)=$O63,$M63-SUM($Q63:X63),0))))))</f>
        <v>0</v>
      </c>
      <c r="Z63" s="88">
        <f>IF($N63="정률법",IF((Z$27-$I63)&lt;0,0,IF((Z$27-$I63)=0,$M63*$P63/12*(12-$J63+1),IF((Z$27-$I63)&lt;$O63,($M63-SUM($P63:Y63))*$P63,IF((Z$27-$I63)=$O63,$M63-SUM($N63:Y63),0)))),IF($N63="정액법",IF((Z$27-$I63)&lt;0,0,IF((Z$27-$I63)=0,$M63*$P63/12*(12-$J63+1),IF((Z$27-$I63)&lt;$O63,$M63*$P63,IF((Z$27-$I63)=$O63,$M63-SUM($Q63:Y63),0))))))</f>
        <v>0</v>
      </c>
      <c r="AA63" s="88">
        <f>IF($N63="정률법",IF((AA$27-$I63)&lt;0,0,IF((AA$27-$I63)=0,$M63*$P63/12*(12-$J63+1),IF((AA$27-$I63)&lt;$O63,($M63-SUM($P63:Z63))*$P63,IF((AA$27-$I63)=$O63,$M63-SUM($N63:Z63),0)))),IF($N63="정액법",IF((AA$27-$I63)&lt;0,0,IF((AA$27-$I63)=0,$M63*$P63/12*(12-$J63+1),IF((AA$27-$I63)&lt;$O63,$M63*$P63,IF((AA$27-$I63)=$O63,$M63-SUM($Q63:Z63),0))))))</f>
        <v>0</v>
      </c>
      <c r="AB63" s="88">
        <f>IF($N63="정률법",IF((AB$27-$I63)&lt;0,0,IF((AB$27-$I63)=0,$M63*$P63/12*(12-$J63+1),IF((AB$27-$I63)&lt;$O63,($M63-SUM($P63:AA63))*$P63,IF((AB$27-$I63)=$O63,$M63-SUM($N63:AA63),0)))),IF($N63="정액법",IF((AB$27-$I63)&lt;0,0,IF((AB$27-$I63)=0,$M63*$P63/12*(12-$J63+1),IF((AB$27-$I63)&lt;$O63,$M63*$P63,IF((AB$27-$I63)=$O63,$M63-SUM($Q63:AA63),0))))))</f>
        <v>0</v>
      </c>
      <c r="AC63" s="88">
        <f>IF($N63="정률법",IF((AC$27-$I63)&lt;0,0,IF((AC$27-$I63)=0,$M63*$P63/12*(12-$J63+1),IF((AC$27-$I63)&lt;$O63,($M63-SUM($P63:AB63))*$P63,IF((AC$27-$I63)=$O63,$M63-SUM($N63:AB63),0)))),IF($N63="정액법",IF((AC$27-$I63)&lt;0,0,IF((AC$27-$I63)=0,$M63*$P63/12*(12-$J63+1),IF((AC$27-$I63)&lt;$O63,$M63*$P63,IF((AC$27-$I63)=$O63,$M63-SUM($Q63:AB63),0))))))</f>
        <v>0</v>
      </c>
      <c r="AD63" s="88">
        <f>IF($N63="정률법",IF((AD$27-$I63)&lt;0,0,IF((AD$27-$I63)=0,$M63*$P63/12*(12-$J63+1),IF((AD$27-$I63)&lt;$O63,($M63-SUM($P63:AC63))*$P63,IF((AD$27-$I63)=$O63,$M63-SUM($N63:AC63),0)))),IF($N63="정액법",IF((AD$27-$I63)&lt;0,0,IF((AD$27-$I63)=0,$M63*$P63/12*(12-$J63+1),IF((AD$27-$I63)&lt;$O63,$M63*$P63,IF((AD$27-$I63)=$O63,$M63-SUM($Q63:AC63),0))))))</f>
        <v>0</v>
      </c>
      <c r="AE63" s="89"/>
      <c r="AF63" s="90">
        <f t="shared" si="25"/>
        <v>0</v>
      </c>
      <c r="AG63" s="88">
        <f t="shared" si="26"/>
        <v>0</v>
      </c>
      <c r="AH63" s="91">
        <f t="shared" si="23"/>
        <v>0</v>
      </c>
      <c r="AI63" s="77"/>
      <c r="AJ63" s="77"/>
      <c r="AK63" s="77"/>
      <c r="AL63" s="77"/>
      <c r="AM63" s="77"/>
      <c r="AN63" s="92"/>
    </row>
    <row r="64" spans="2:40" s="47" customFormat="1" ht="13.5" outlineLevel="1" collapsed="1">
      <c r="B64" s="94"/>
      <c r="C64" s="95" t="s">
        <v>66</v>
      </c>
      <c r="D64" s="94"/>
      <c r="E64" s="96"/>
      <c r="F64" s="94"/>
      <c r="G64" s="97">
        <f>+G54</f>
        <v>2014</v>
      </c>
      <c r="H64" s="98"/>
      <c r="I64" s="98"/>
      <c r="J64" s="98"/>
      <c r="K64" s="99">
        <f>SUM(K54:K63)</f>
        <v>0</v>
      </c>
      <c r="L64" s="99">
        <f>SUM(L54:L63)</f>
        <v>0</v>
      </c>
      <c r="M64" s="99">
        <f>SUM(M54:M63)</f>
        <v>0</v>
      </c>
      <c r="N64" s="96"/>
      <c r="O64" s="96"/>
      <c r="P64" s="100"/>
      <c r="Q64" s="101">
        <f>SUM(N54:N63)</f>
        <v>0</v>
      </c>
      <c r="R64" s="101">
        <f t="shared" ref="R64:AD64" si="29">SUM(R54:R63)</f>
        <v>0</v>
      </c>
      <c r="S64" s="101">
        <f t="shared" si="29"/>
        <v>0</v>
      </c>
      <c r="T64" s="101">
        <f t="shared" si="29"/>
        <v>0</v>
      </c>
      <c r="U64" s="101">
        <f t="shared" si="29"/>
        <v>0</v>
      </c>
      <c r="V64" s="101">
        <f t="shared" si="29"/>
        <v>0</v>
      </c>
      <c r="W64" s="101">
        <f t="shared" si="29"/>
        <v>0</v>
      </c>
      <c r="X64" s="101">
        <f t="shared" si="29"/>
        <v>0</v>
      </c>
      <c r="Y64" s="101">
        <f t="shared" si="29"/>
        <v>0</v>
      </c>
      <c r="Z64" s="101">
        <f t="shared" si="29"/>
        <v>0</v>
      </c>
      <c r="AA64" s="101">
        <f t="shared" si="29"/>
        <v>0</v>
      </c>
      <c r="AB64" s="101">
        <f t="shared" si="29"/>
        <v>0</v>
      </c>
      <c r="AC64" s="101">
        <f t="shared" si="29"/>
        <v>0</v>
      </c>
      <c r="AD64" s="102">
        <f t="shared" si="29"/>
        <v>0</v>
      </c>
      <c r="AE64" s="103"/>
      <c r="AF64" s="104">
        <f>SUM(AF54:AF63)</f>
        <v>0</v>
      </c>
      <c r="AG64" s="101">
        <f>SUM(AG54:AG63)</f>
        <v>0</v>
      </c>
      <c r="AH64" s="105">
        <f>SUM(AH54:AH63)</f>
        <v>0</v>
      </c>
      <c r="AI64" s="101"/>
      <c r="AJ64" s="101"/>
      <c r="AK64" s="101"/>
      <c r="AL64" s="101"/>
      <c r="AM64" s="101"/>
      <c r="AN64" s="106"/>
    </row>
    <row r="65" spans="2:40" s="47" customFormat="1" ht="13.5" hidden="1" outlineLevel="2">
      <c r="B65" s="76">
        <v>1</v>
      </c>
      <c r="C65" s="77"/>
      <c r="D65" s="77"/>
      <c r="E65" s="78"/>
      <c r="F65" s="77"/>
      <c r="G65" s="191">
        <v>2015</v>
      </c>
      <c r="H65" s="79"/>
      <c r="I65" s="80"/>
      <c r="J65" s="81"/>
      <c r="K65" s="82"/>
      <c r="L65" s="82"/>
      <c r="M65" s="83">
        <f>K65+L65</f>
        <v>0</v>
      </c>
      <c r="N65" s="84" t="s">
        <v>65</v>
      </c>
      <c r="O65" s="85">
        <v>10</v>
      </c>
      <c r="P65" s="86">
        <f>IF($N65="정액법",VLOOKUP($O65,[1]Data!$J$3:$L$62,2),IF($N65="정률법",VLOOKUP($O65,[1]Data!$J$3:$L$62,3),"입력검증"))</f>
        <v>0.1</v>
      </c>
      <c r="Q65" s="108"/>
      <c r="R65" s="108"/>
      <c r="S65" s="108"/>
      <c r="T65" s="108"/>
      <c r="U65" s="88">
        <f>IF($N65="정률법",IF((U$27-$I65)&lt;0,0,IF((U$27-$I65)=0,$M65*$P65/12*(12-$J65+1),IF((U$27-$I65)&lt;$O65,($M65-SUM($P65:T65))*$P65,IF((U$27-$I65)=$O65,$M65-SUM($N65:T65),0)))),IF($N65="정액법",IF((U$27-$I65)&lt;0,0,IF((U$27-$I65)=0,$M65*$P65/12*(12-$J65+1),IF((U$27-$I65)&lt;$O65,$M65*$P65,IF((U$27-$I65)=$O65,$M65-SUM($Q65:T65),0))))))</f>
        <v>0</v>
      </c>
      <c r="V65" s="88">
        <f>IF($N65="정률법",IF((V$27-$I65)&lt;0,0,IF((V$27-$I65)=0,$M65*$P65/12*(12-$J65+1),IF((V$27-$I65)&lt;$O65,($M65-SUM($P65:U65))*$P65,IF((V$27-$I65)=$O65,$M65-SUM($N65:U65),0)))),IF($N65="정액법",IF((V$27-$I65)&lt;0,0,IF((V$27-$I65)=0,$M65*$P65/12*(12-$J65+1),IF((V$27-$I65)&lt;$O65,$M65*$P65,IF((V$27-$I65)=$O65,$M65-SUM($Q65:U65),0))))))</f>
        <v>0</v>
      </c>
      <c r="W65" s="88">
        <f>IF($N65="정률법",IF((W$27-$I65)&lt;0,0,IF((W$27-$I65)=0,$M65*$P65/12*(12-$J65+1),IF((W$27-$I65)&lt;$O65,($M65-SUM($P65:V65))*$P65,IF((W$27-$I65)=$O65,$M65-SUM($N65:V65),0)))),IF($N65="정액법",IF((W$27-$I65)&lt;0,0,IF((W$27-$I65)=0,$M65*$P65/12*(12-$J65+1),IF((W$27-$I65)&lt;$O65,$M65*$P65,IF((W$27-$I65)=$O65,$M65-SUM($Q65:V65),0))))))</f>
        <v>0</v>
      </c>
      <c r="X65" s="88">
        <f>IF($N65="정률법",IF((X$27-$I65)&lt;0,0,IF((X$27-$I65)=0,$M65*$P65/12*(12-$J65+1),IF((X$27-$I65)&lt;$O65,($M65-SUM($P65:W65))*$P65,IF((X$27-$I65)=$O65,$M65-SUM($N65:W65),0)))),IF($N65="정액법",IF((X$27-$I65)&lt;0,0,IF((X$27-$I65)=0,$M65*$P65/12*(12-$J65+1),IF((X$27-$I65)&lt;$O65,$M65*$P65,IF((X$27-$I65)=$O65,$M65-SUM($Q65:W65),0))))))</f>
        <v>0</v>
      </c>
      <c r="Y65" s="88">
        <f>IF($N65="정률법",IF((Y$27-$I65)&lt;0,0,IF((Y$27-$I65)=0,$M65*$P65/12*(12-$J65+1),IF((Y$27-$I65)&lt;$O65,($M65-SUM($P65:X65))*$P65,IF((Y$27-$I65)=$O65,$M65-SUM($N65:X65),0)))),IF($N65="정액법",IF((Y$27-$I65)&lt;0,0,IF((Y$27-$I65)=0,$M65*$P65/12*(12-$J65+1),IF((Y$27-$I65)&lt;$O65,$M65*$P65,IF((Y$27-$I65)=$O65,$M65-SUM($Q65:X65),0))))))</f>
        <v>0</v>
      </c>
      <c r="Z65" s="88">
        <f>IF($N65="정률법",IF((Z$27-$I65)&lt;0,0,IF((Z$27-$I65)=0,$M65*$P65/12*(12-$J65+1),IF((Z$27-$I65)&lt;$O65,($M65-SUM($P65:Y65))*$P65,IF((Z$27-$I65)=$O65,$M65-SUM($N65:Y65),0)))),IF($N65="정액법",IF((Z$27-$I65)&lt;0,0,IF((Z$27-$I65)=0,$M65*$P65/12*(12-$J65+1),IF((Z$27-$I65)&lt;$O65,$M65*$P65,IF((Z$27-$I65)=$O65,$M65-SUM($Q65:Y65),0))))))</f>
        <v>0</v>
      </c>
      <c r="AA65" s="88">
        <f>IF($N65="정률법",IF((AA$27-$I65)&lt;0,0,IF((AA$27-$I65)=0,$M65*$P65/12*(12-$J65+1),IF((AA$27-$I65)&lt;$O65,($M65-SUM($P65:Z65))*$P65,IF((AA$27-$I65)=$O65,$M65-SUM($N65:Z65),0)))),IF($N65="정액법",IF((AA$27-$I65)&lt;0,0,IF((AA$27-$I65)=0,$M65*$P65/12*(12-$J65+1),IF((AA$27-$I65)&lt;$O65,$M65*$P65,IF((AA$27-$I65)=$O65,$M65-SUM($Q65:Z65),0))))))</f>
        <v>0</v>
      </c>
      <c r="AB65" s="88">
        <f>IF($N65="정률법",IF((AB$27-$I65)&lt;0,0,IF((AB$27-$I65)=0,$M65*$P65/12*(12-$J65+1),IF((AB$27-$I65)&lt;$O65,($M65-SUM($P65:AA65))*$P65,IF((AB$27-$I65)=$O65,$M65-SUM($N65:AA65),0)))),IF($N65="정액법",IF((AB$27-$I65)&lt;0,0,IF((AB$27-$I65)=0,$M65*$P65/12*(12-$J65+1),IF((AB$27-$I65)&lt;$O65,$M65*$P65,IF((AB$27-$I65)=$O65,$M65-SUM($Q65:AA65),0))))))</f>
        <v>0</v>
      </c>
      <c r="AC65" s="88">
        <f>IF($N65="정률법",IF((AC$27-$I65)&lt;0,0,IF((AC$27-$I65)=0,$M65*$P65/12*(12-$J65+1),IF((AC$27-$I65)&lt;$O65,($M65-SUM($P65:AB65))*$P65,IF((AC$27-$I65)=$O65,$M65-SUM($N65:AB65),0)))),IF($N65="정액법",IF((AC$27-$I65)&lt;0,0,IF((AC$27-$I65)=0,$M65*$P65/12*(12-$J65+1),IF((AC$27-$I65)&lt;$O65,$M65*$P65,IF((AC$27-$I65)=$O65,$M65-SUM($Q65:AB65),0))))))</f>
        <v>0</v>
      </c>
      <c r="AD65" s="88">
        <f>IF($N65="정률법",IF((AD$27-$I65)&lt;0,0,IF((AD$27-$I65)=0,$M65*$P65/12*(12-$J65+1),IF((AD$27-$I65)&lt;$O65,($M65-SUM($P65:AC65))*$P65,IF((AD$27-$I65)=$O65,$M65-SUM($N65:AC65),0)))),IF($N65="정액법",IF((AD$27-$I65)&lt;0,0,IF((AD$27-$I65)=0,$M65*$P65/12*(12-$J65+1),IF((AD$27-$I65)&lt;$O65,$M65*$P65,IF((AD$27-$I65)=$O65,$M65-SUM($Q65:AC65),0))))))</f>
        <v>0</v>
      </c>
      <c r="AE65" s="89"/>
      <c r="AF65" s="90">
        <f>SUM(Q65:AE65)</f>
        <v>0</v>
      </c>
      <c r="AG65" s="88">
        <f>M65-AF65</f>
        <v>0</v>
      </c>
      <c r="AH65" s="91">
        <f t="shared" ref="AH65:AH74" si="30">IFERROR(INT(AG65*K65/M65),0)</f>
        <v>0</v>
      </c>
      <c r="AI65" s="77"/>
      <c r="AJ65" s="77"/>
      <c r="AK65" s="77"/>
      <c r="AL65" s="77"/>
      <c r="AM65" s="77"/>
      <c r="AN65" s="92"/>
    </row>
    <row r="66" spans="2:40" s="47" customFormat="1" ht="13.5" hidden="1" outlineLevel="2">
      <c r="B66" s="76">
        <v>2</v>
      </c>
      <c r="C66" s="77"/>
      <c r="D66" s="77"/>
      <c r="E66" s="78"/>
      <c r="F66" s="77"/>
      <c r="G66" s="191"/>
      <c r="H66" s="79"/>
      <c r="I66" s="80"/>
      <c r="J66" s="81"/>
      <c r="K66" s="82"/>
      <c r="L66" s="82"/>
      <c r="M66" s="83">
        <f t="shared" ref="M66:M74" si="31">K66+L66</f>
        <v>0</v>
      </c>
      <c r="N66" s="84" t="s">
        <v>65</v>
      </c>
      <c r="O66" s="85">
        <v>10</v>
      </c>
      <c r="P66" s="86">
        <f>IF($N66="정액법",VLOOKUP($O66,[1]Data!$J$3:$L$62,2),IF($N66="정률법",VLOOKUP($O66,[1]Data!$J$3:$L$62,3),"입력검증"))</f>
        <v>0.1</v>
      </c>
      <c r="Q66" s="108"/>
      <c r="R66" s="108"/>
      <c r="S66" s="108"/>
      <c r="T66" s="108"/>
      <c r="U66" s="88">
        <f>IF($N66="정률법",IF((U$27-$I66)&lt;0,0,IF((U$27-$I66)=0,$M66*$P66/12*(12-$J66+1),IF((U$27-$I66)&lt;$O66,($M66-SUM($P66:T66))*$P66,IF((U$27-$I66)=$O66,$M66-SUM($N66:T66),0)))),IF($N66="정액법",IF((U$27-$I66)&lt;0,0,IF((U$27-$I66)=0,$M66*$P66/12*(12-$J66+1),IF((U$27-$I66)&lt;$O66,$M66*$P66,IF((U$27-$I66)=$O66,$M66-SUM($Q66:T66),0))))))</f>
        <v>0</v>
      </c>
      <c r="V66" s="88">
        <f>IF($N66="정률법",IF((V$27-$I66)&lt;0,0,IF((V$27-$I66)=0,$M66*$P66/12*(12-$J66+1),IF((V$27-$I66)&lt;$O66,($M66-SUM($P66:U66))*$P66,IF((V$27-$I66)=$O66,$M66-SUM($N66:U66),0)))),IF($N66="정액법",IF((V$27-$I66)&lt;0,0,IF((V$27-$I66)=0,$M66*$P66/12*(12-$J66+1),IF((V$27-$I66)&lt;$O66,$M66*$P66,IF((V$27-$I66)=$O66,$M66-SUM($Q66:U66),0))))))</f>
        <v>0</v>
      </c>
      <c r="W66" s="88">
        <f>IF($N66="정률법",IF((W$27-$I66)&lt;0,0,IF((W$27-$I66)=0,$M66*$P66/12*(12-$J66+1),IF((W$27-$I66)&lt;$O66,($M66-SUM($P66:V66))*$P66,IF((W$27-$I66)=$O66,$M66-SUM($N66:V66),0)))),IF($N66="정액법",IF((W$27-$I66)&lt;0,0,IF((W$27-$I66)=0,$M66*$P66/12*(12-$J66+1),IF((W$27-$I66)&lt;$O66,$M66*$P66,IF((W$27-$I66)=$O66,$M66-SUM($Q66:V66),0))))))</f>
        <v>0</v>
      </c>
      <c r="X66" s="88">
        <f>IF($N66="정률법",IF((X$27-$I66)&lt;0,0,IF((X$27-$I66)=0,$M66*$P66/12*(12-$J66+1),IF((X$27-$I66)&lt;$O66,($M66-SUM($P66:W66))*$P66,IF((X$27-$I66)=$O66,$M66-SUM($N66:W66),0)))),IF($N66="정액법",IF((X$27-$I66)&lt;0,0,IF((X$27-$I66)=0,$M66*$P66/12*(12-$J66+1),IF((X$27-$I66)&lt;$O66,$M66*$P66,IF((X$27-$I66)=$O66,$M66-SUM($Q66:W66),0))))))</f>
        <v>0</v>
      </c>
      <c r="Y66" s="88">
        <f>IF($N66="정률법",IF((Y$27-$I66)&lt;0,0,IF((Y$27-$I66)=0,$M66*$P66/12*(12-$J66+1),IF((Y$27-$I66)&lt;$O66,($M66-SUM($P66:X66))*$P66,IF((Y$27-$I66)=$O66,$M66-SUM($N66:X66),0)))),IF($N66="정액법",IF((Y$27-$I66)&lt;0,0,IF((Y$27-$I66)=0,$M66*$P66/12*(12-$J66+1),IF((Y$27-$I66)&lt;$O66,$M66*$P66,IF((Y$27-$I66)=$O66,$M66-SUM($Q66:X66),0))))))</f>
        <v>0</v>
      </c>
      <c r="Z66" s="88">
        <f>IF($N66="정률법",IF((Z$27-$I66)&lt;0,0,IF((Z$27-$I66)=0,$M66*$P66/12*(12-$J66+1),IF((Z$27-$I66)&lt;$O66,($M66-SUM($P66:Y66))*$P66,IF((Z$27-$I66)=$O66,$M66-SUM($N66:Y66),0)))),IF($N66="정액법",IF((Z$27-$I66)&lt;0,0,IF((Z$27-$I66)=0,$M66*$P66/12*(12-$J66+1),IF((Z$27-$I66)&lt;$O66,$M66*$P66,IF((Z$27-$I66)=$O66,$M66-SUM($Q66:Y66),0))))))</f>
        <v>0</v>
      </c>
      <c r="AA66" s="88">
        <f>IF($N66="정률법",IF((AA$27-$I66)&lt;0,0,IF((AA$27-$I66)=0,$M66*$P66/12*(12-$J66+1),IF((AA$27-$I66)&lt;$O66,($M66-SUM($P66:Z66))*$P66,IF((AA$27-$I66)=$O66,$M66-SUM($N66:Z66),0)))),IF($N66="정액법",IF((AA$27-$I66)&lt;0,0,IF((AA$27-$I66)=0,$M66*$P66/12*(12-$J66+1),IF((AA$27-$I66)&lt;$O66,$M66*$P66,IF((AA$27-$I66)=$O66,$M66-SUM($Q66:Z66),0))))))</f>
        <v>0</v>
      </c>
      <c r="AB66" s="88">
        <f>IF($N66="정률법",IF((AB$27-$I66)&lt;0,0,IF((AB$27-$I66)=0,$M66*$P66/12*(12-$J66+1),IF((AB$27-$I66)&lt;$O66,($M66-SUM($P66:AA66))*$P66,IF((AB$27-$I66)=$O66,$M66-SUM($N66:AA66),0)))),IF($N66="정액법",IF((AB$27-$I66)&lt;0,0,IF((AB$27-$I66)=0,$M66*$P66/12*(12-$J66+1),IF((AB$27-$I66)&lt;$O66,$M66*$P66,IF((AB$27-$I66)=$O66,$M66-SUM($Q66:AA66),0))))))</f>
        <v>0</v>
      </c>
      <c r="AC66" s="88">
        <f>IF($N66="정률법",IF((AC$27-$I66)&lt;0,0,IF((AC$27-$I66)=0,$M66*$P66/12*(12-$J66+1),IF((AC$27-$I66)&lt;$O66,($M66-SUM($P66:AB66))*$P66,IF((AC$27-$I66)=$O66,$M66-SUM($N66:AB66),0)))),IF($N66="정액법",IF((AC$27-$I66)&lt;0,0,IF((AC$27-$I66)=0,$M66*$P66/12*(12-$J66+1),IF((AC$27-$I66)&lt;$O66,$M66*$P66,IF((AC$27-$I66)=$O66,$M66-SUM($Q66:AB66),0))))))</f>
        <v>0</v>
      </c>
      <c r="AD66" s="88">
        <f>IF($N66="정률법",IF((AD$27-$I66)&lt;0,0,IF((AD$27-$I66)=0,$M66*$P66/12*(12-$J66+1),IF((AD$27-$I66)&lt;$O66,($M66-SUM($P66:AC66))*$P66,IF((AD$27-$I66)=$O66,$M66-SUM($N66:AC66),0)))),IF($N66="정액법",IF((AD$27-$I66)&lt;0,0,IF((AD$27-$I66)=0,$M66*$P66/12*(12-$J66+1),IF((AD$27-$I66)&lt;$O66,$M66*$P66,IF((AD$27-$I66)=$O66,$M66-SUM($Q66:AC66),0))))))</f>
        <v>0</v>
      </c>
      <c r="AE66" s="89"/>
      <c r="AF66" s="90">
        <f t="shared" ref="AF66:AF74" si="32">SUM(Q66:AE66)</f>
        <v>0</v>
      </c>
      <c r="AG66" s="88">
        <f t="shared" ref="AG66:AG74" si="33">M66-AF66</f>
        <v>0</v>
      </c>
      <c r="AH66" s="91">
        <f t="shared" si="30"/>
        <v>0</v>
      </c>
      <c r="AI66" s="77"/>
      <c r="AJ66" s="77"/>
      <c r="AK66" s="77"/>
      <c r="AL66" s="77"/>
      <c r="AM66" s="77"/>
      <c r="AN66" s="92"/>
    </row>
    <row r="67" spans="2:40" s="47" customFormat="1" ht="13.5" hidden="1" outlineLevel="2">
      <c r="B67" s="76">
        <v>3</v>
      </c>
      <c r="C67" s="77"/>
      <c r="D67" s="77"/>
      <c r="E67" s="78"/>
      <c r="F67" s="77"/>
      <c r="G67" s="191"/>
      <c r="H67" s="79"/>
      <c r="I67" s="80"/>
      <c r="J67" s="81"/>
      <c r="K67" s="82"/>
      <c r="L67" s="82"/>
      <c r="M67" s="83">
        <f t="shared" si="31"/>
        <v>0</v>
      </c>
      <c r="N67" s="84" t="s">
        <v>65</v>
      </c>
      <c r="O67" s="85">
        <v>15</v>
      </c>
      <c r="P67" s="86">
        <f>IF($N67="정액법",VLOOKUP($O67,[1]Data!$J$3:$L$62,2),IF($N67="정률법",VLOOKUP($O67,[1]Data!$J$3:$L$62,3),"입력검증"))</f>
        <v>6.6000000000000003E-2</v>
      </c>
      <c r="Q67" s="108"/>
      <c r="R67" s="108"/>
      <c r="S67" s="108"/>
      <c r="T67" s="108"/>
      <c r="U67" s="88">
        <f>IF($N67="정률법",IF((U$27-$I67)&lt;0,0,IF((U$27-$I67)=0,$M67*$P67/12*(12-$J67+1),IF((U$27-$I67)&lt;$O67,($M67-SUM($P67:T67))*$P67,IF((U$27-$I67)=$O67,$M67-SUM($N67:T67),0)))),IF($N67="정액법",IF((U$27-$I67)&lt;0,0,IF((U$27-$I67)=0,$M67*$P67/12*(12-$J67+1),IF((U$27-$I67)&lt;$O67,$M67*$P67,IF((U$27-$I67)=$O67,$M67-SUM($Q67:T67),0))))))</f>
        <v>0</v>
      </c>
      <c r="V67" s="88">
        <f>IF($N67="정률법",IF((V$27-$I67)&lt;0,0,IF((V$27-$I67)=0,$M67*$P67/12*(12-$J67+1),IF((V$27-$I67)&lt;$O67,($M67-SUM($P67:U67))*$P67,IF((V$27-$I67)=$O67,$M67-SUM($N67:U67),0)))),IF($N67="정액법",IF((V$27-$I67)&lt;0,0,IF((V$27-$I67)=0,$M67*$P67/12*(12-$J67+1),IF((V$27-$I67)&lt;$O67,$M67*$P67,IF((V$27-$I67)=$O67,$M67-SUM($Q67:U67),0))))))</f>
        <v>0</v>
      </c>
      <c r="W67" s="88">
        <f>IF($N67="정률법",IF((W$27-$I67)&lt;0,0,IF((W$27-$I67)=0,$M67*$P67/12*(12-$J67+1),IF((W$27-$I67)&lt;$O67,($M67-SUM($P67:V67))*$P67,IF((W$27-$I67)=$O67,$M67-SUM($N67:V67),0)))),IF($N67="정액법",IF((W$27-$I67)&lt;0,0,IF((W$27-$I67)=0,$M67*$P67/12*(12-$J67+1),IF((W$27-$I67)&lt;$O67,$M67*$P67,IF((W$27-$I67)=$O67,$M67-SUM($Q67:V67),0))))))</f>
        <v>0</v>
      </c>
      <c r="X67" s="88">
        <f>IF($N67="정률법",IF((X$27-$I67)&lt;0,0,IF((X$27-$I67)=0,$M67*$P67/12*(12-$J67+1),IF((X$27-$I67)&lt;$O67,($M67-SUM($P67:W67))*$P67,IF((X$27-$I67)=$O67,$M67-SUM($N67:W67),0)))),IF($N67="정액법",IF((X$27-$I67)&lt;0,0,IF((X$27-$I67)=0,$M67*$P67/12*(12-$J67+1),IF((X$27-$I67)&lt;$O67,$M67*$P67,IF((X$27-$I67)=$O67,$M67-SUM($Q67:W67),0))))))</f>
        <v>0</v>
      </c>
      <c r="Y67" s="88">
        <f>IF($N67="정률법",IF((Y$27-$I67)&lt;0,0,IF((Y$27-$I67)=0,$M67*$P67/12*(12-$J67+1),IF((Y$27-$I67)&lt;$O67,($M67-SUM($P67:X67))*$P67,IF((Y$27-$I67)=$O67,$M67-SUM($N67:X67),0)))),IF($N67="정액법",IF((Y$27-$I67)&lt;0,0,IF((Y$27-$I67)=0,$M67*$P67/12*(12-$J67+1),IF((Y$27-$I67)&lt;$O67,$M67*$P67,IF((Y$27-$I67)=$O67,$M67-SUM($Q67:X67),0))))))</f>
        <v>0</v>
      </c>
      <c r="Z67" s="88">
        <f>IF($N67="정률법",IF((Z$27-$I67)&lt;0,0,IF((Z$27-$I67)=0,$M67*$P67/12*(12-$J67+1),IF((Z$27-$I67)&lt;$O67,($M67-SUM($P67:Y67))*$P67,IF((Z$27-$I67)=$O67,$M67-SUM($N67:Y67),0)))),IF($N67="정액법",IF((Z$27-$I67)&lt;0,0,IF((Z$27-$I67)=0,$M67*$P67/12*(12-$J67+1),IF((Z$27-$I67)&lt;$O67,$M67*$P67,IF((Z$27-$I67)=$O67,$M67-SUM($Q67:Y67),0))))))</f>
        <v>0</v>
      </c>
      <c r="AA67" s="88">
        <f>IF($N67="정률법",IF((AA$27-$I67)&lt;0,0,IF((AA$27-$I67)=0,$M67*$P67/12*(12-$J67+1),IF((AA$27-$I67)&lt;$O67,($M67-SUM($P67:Z67))*$P67,IF((AA$27-$I67)=$O67,$M67-SUM($N67:Z67),0)))),IF($N67="정액법",IF((AA$27-$I67)&lt;0,0,IF((AA$27-$I67)=0,$M67*$P67/12*(12-$J67+1),IF((AA$27-$I67)&lt;$O67,$M67*$P67,IF((AA$27-$I67)=$O67,$M67-SUM($Q67:Z67),0))))))</f>
        <v>0</v>
      </c>
      <c r="AB67" s="88">
        <f>IF($N67="정률법",IF((AB$27-$I67)&lt;0,0,IF((AB$27-$I67)=0,$M67*$P67/12*(12-$J67+1),IF((AB$27-$I67)&lt;$O67,($M67-SUM($P67:AA67))*$P67,IF((AB$27-$I67)=$O67,$M67-SUM($N67:AA67),0)))),IF($N67="정액법",IF((AB$27-$I67)&lt;0,0,IF((AB$27-$I67)=0,$M67*$P67/12*(12-$J67+1),IF((AB$27-$I67)&lt;$O67,$M67*$P67,IF((AB$27-$I67)=$O67,$M67-SUM($Q67:AA67),0))))))</f>
        <v>0</v>
      </c>
      <c r="AC67" s="88">
        <f>IF($N67="정률법",IF((AC$27-$I67)&lt;0,0,IF((AC$27-$I67)=0,$M67*$P67/12*(12-$J67+1),IF((AC$27-$I67)&lt;$O67,($M67-SUM($P67:AB67))*$P67,IF((AC$27-$I67)=$O67,$M67-SUM($N67:AB67),0)))),IF($N67="정액법",IF((AC$27-$I67)&lt;0,0,IF((AC$27-$I67)=0,$M67*$P67/12*(12-$J67+1),IF((AC$27-$I67)&lt;$O67,$M67*$P67,IF((AC$27-$I67)=$O67,$M67-SUM($Q67:AB67),0))))))</f>
        <v>0</v>
      </c>
      <c r="AD67" s="88">
        <f>IF($N67="정률법",IF((AD$27-$I67)&lt;0,0,IF((AD$27-$I67)=0,$M67*$P67/12*(12-$J67+1),IF((AD$27-$I67)&lt;$O67,($M67-SUM($P67:AC67))*$P67,IF((AD$27-$I67)=$O67,$M67-SUM($N67:AC67),0)))),IF($N67="정액법",IF((AD$27-$I67)&lt;0,0,IF((AD$27-$I67)=0,$M67*$P67/12*(12-$J67+1),IF((AD$27-$I67)&lt;$O67,$M67*$P67,IF((AD$27-$I67)=$O67,$M67-SUM($Q67:AC67),0))))))</f>
        <v>0</v>
      </c>
      <c r="AE67" s="89"/>
      <c r="AF67" s="90">
        <f t="shared" si="32"/>
        <v>0</v>
      </c>
      <c r="AG67" s="88">
        <f t="shared" si="33"/>
        <v>0</v>
      </c>
      <c r="AH67" s="91">
        <f t="shared" si="30"/>
        <v>0</v>
      </c>
      <c r="AI67" s="77"/>
      <c r="AJ67" s="77"/>
      <c r="AK67" s="77"/>
      <c r="AL67" s="77"/>
      <c r="AM67" s="77"/>
      <c r="AN67" s="92"/>
    </row>
    <row r="68" spans="2:40" s="47" customFormat="1" ht="13.5" hidden="1" outlineLevel="2">
      <c r="B68" s="76">
        <v>4</v>
      </c>
      <c r="C68" s="77"/>
      <c r="D68" s="77"/>
      <c r="E68" s="78"/>
      <c r="F68" s="77"/>
      <c r="G68" s="191"/>
      <c r="H68" s="79"/>
      <c r="I68" s="80"/>
      <c r="J68" s="81"/>
      <c r="K68" s="82"/>
      <c r="L68" s="82"/>
      <c r="M68" s="83">
        <f t="shared" si="31"/>
        <v>0</v>
      </c>
      <c r="N68" s="84" t="s">
        <v>65</v>
      </c>
      <c r="O68" s="85">
        <v>15</v>
      </c>
      <c r="P68" s="86">
        <f>IF($N68="정액법",VLOOKUP($O68,[1]Data!$J$3:$L$62,2),IF($N68="정률법",VLOOKUP($O68,[1]Data!$J$3:$L$62,3),"입력검증"))</f>
        <v>6.6000000000000003E-2</v>
      </c>
      <c r="Q68" s="108"/>
      <c r="R68" s="108"/>
      <c r="S68" s="108"/>
      <c r="T68" s="108"/>
      <c r="U68" s="88">
        <f>IF($N68="정률법",IF((U$27-$I68)&lt;0,0,IF((U$27-$I68)=0,$M68*$P68/12*(12-$J68+1),IF((U$27-$I68)&lt;$O68,($M68-SUM($P68:T68))*$P68,IF((U$27-$I68)=$O68,$M68-SUM($N68:T68),0)))),IF($N68="정액법",IF((U$27-$I68)&lt;0,0,IF((U$27-$I68)=0,$M68*$P68/12*(12-$J68+1),IF((U$27-$I68)&lt;$O68,$M68*$P68,IF((U$27-$I68)=$O68,$M68-SUM($Q68:T68),0))))))</f>
        <v>0</v>
      </c>
      <c r="V68" s="88">
        <f>IF($N68="정률법",IF((V$27-$I68)&lt;0,0,IF((V$27-$I68)=0,$M68*$P68/12*(12-$J68+1),IF((V$27-$I68)&lt;$O68,($M68-SUM($P68:U68))*$P68,IF((V$27-$I68)=$O68,$M68-SUM($N68:U68),0)))),IF($N68="정액법",IF((V$27-$I68)&lt;0,0,IF((V$27-$I68)=0,$M68*$P68/12*(12-$J68+1),IF((V$27-$I68)&lt;$O68,$M68*$P68,IF((V$27-$I68)=$O68,$M68-SUM($Q68:U68),0))))))</f>
        <v>0</v>
      </c>
      <c r="W68" s="88">
        <f>IF($N68="정률법",IF((W$27-$I68)&lt;0,0,IF((W$27-$I68)=0,$M68*$P68/12*(12-$J68+1),IF((W$27-$I68)&lt;$O68,($M68-SUM($P68:V68))*$P68,IF((W$27-$I68)=$O68,$M68-SUM($N68:V68),0)))),IF($N68="정액법",IF((W$27-$I68)&lt;0,0,IF((W$27-$I68)=0,$M68*$P68/12*(12-$J68+1),IF((W$27-$I68)&lt;$O68,$M68*$P68,IF((W$27-$I68)=$O68,$M68-SUM($Q68:V68),0))))))</f>
        <v>0</v>
      </c>
      <c r="X68" s="88">
        <f>IF($N68="정률법",IF((X$27-$I68)&lt;0,0,IF((X$27-$I68)=0,$M68*$P68/12*(12-$J68+1),IF((X$27-$I68)&lt;$O68,($M68-SUM($P68:W68))*$P68,IF((X$27-$I68)=$O68,$M68-SUM($N68:W68),0)))),IF($N68="정액법",IF((X$27-$I68)&lt;0,0,IF((X$27-$I68)=0,$M68*$P68/12*(12-$J68+1),IF((X$27-$I68)&lt;$O68,$M68*$P68,IF((X$27-$I68)=$O68,$M68-SUM($Q68:W68),0))))))</f>
        <v>0</v>
      </c>
      <c r="Y68" s="88">
        <f>IF($N68="정률법",IF((Y$27-$I68)&lt;0,0,IF((Y$27-$I68)=0,$M68*$P68/12*(12-$J68+1),IF((Y$27-$I68)&lt;$O68,($M68-SUM($P68:X68))*$P68,IF((Y$27-$I68)=$O68,$M68-SUM($N68:X68),0)))),IF($N68="정액법",IF((Y$27-$I68)&lt;0,0,IF((Y$27-$I68)=0,$M68*$P68/12*(12-$J68+1),IF((Y$27-$I68)&lt;$O68,$M68*$P68,IF((Y$27-$I68)=$O68,$M68-SUM($Q68:X68),0))))))</f>
        <v>0</v>
      </c>
      <c r="Z68" s="88">
        <f>IF($N68="정률법",IF((Z$27-$I68)&lt;0,0,IF((Z$27-$I68)=0,$M68*$P68/12*(12-$J68+1),IF((Z$27-$I68)&lt;$O68,($M68-SUM($P68:Y68))*$P68,IF((Z$27-$I68)=$O68,$M68-SUM($N68:Y68),0)))),IF($N68="정액법",IF((Z$27-$I68)&lt;0,0,IF((Z$27-$I68)=0,$M68*$P68/12*(12-$J68+1),IF((Z$27-$I68)&lt;$O68,$M68*$P68,IF((Z$27-$I68)=$O68,$M68-SUM($Q68:Y68),0))))))</f>
        <v>0</v>
      </c>
      <c r="AA68" s="88">
        <f>IF($N68="정률법",IF((AA$27-$I68)&lt;0,0,IF((AA$27-$I68)=0,$M68*$P68/12*(12-$J68+1),IF((AA$27-$I68)&lt;$O68,($M68-SUM($P68:Z68))*$P68,IF((AA$27-$I68)=$O68,$M68-SUM($N68:Z68),0)))),IF($N68="정액법",IF((AA$27-$I68)&lt;0,0,IF((AA$27-$I68)=0,$M68*$P68/12*(12-$J68+1),IF((AA$27-$I68)&lt;$O68,$M68*$P68,IF((AA$27-$I68)=$O68,$M68-SUM($Q68:Z68),0))))))</f>
        <v>0</v>
      </c>
      <c r="AB68" s="88">
        <f>IF($N68="정률법",IF((AB$27-$I68)&lt;0,0,IF((AB$27-$I68)=0,$M68*$P68/12*(12-$J68+1),IF((AB$27-$I68)&lt;$O68,($M68-SUM($P68:AA68))*$P68,IF((AB$27-$I68)=$O68,$M68-SUM($N68:AA68),0)))),IF($N68="정액법",IF((AB$27-$I68)&lt;0,0,IF((AB$27-$I68)=0,$M68*$P68/12*(12-$J68+1),IF((AB$27-$I68)&lt;$O68,$M68*$P68,IF((AB$27-$I68)=$O68,$M68-SUM($Q68:AA68),0))))))</f>
        <v>0</v>
      </c>
      <c r="AC68" s="88">
        <f>IF($N68="정률법",IF((AC$27-$I68)&lt;0,0,IF((AC$27-$I68)=0,$M68*$P68/12*(12-$J68+1),IF((AC$27-$I68)&lt;$O68,($M68-SUM($P68:AB68))*$P68,IF((AC$27-$I68)=$O68,$M68-SUM($N68:AB68),0)))),IF($N68="정액법",IF((AC$27-$I68)&lt;0,0,IF((AC$27-$I68)=0,$M68*$P68/12*(12-$J68+1),IF((AC$27-$I68)&lt;$O68,$M68*$P68,IF((AC$27-$I68)=$O68,$M68-SUM($Q68:AB68),0))))))</f>
        <v>0</v>
      </c>
      <c r="AD68" s="88">
        <f>IF($N68="정률법",IF((AD$27-$I68)&lt;0,0,IF((AD$27-$I68)=0,$M68*$P68/12*(12-$J68+1),IF((AD$27-$I68)&lt;$O68,($M68-SUM($P68:AC68))*$P68,IF((AD$27-$I68)=$O68,$M68-SUM($N68:AC68),0)))),IF($N68="정액법",IF((AD$27-$I68)&lt;0,0,IF((AD$27-$I68)=0,$M68*$P68/12*(12-$J68+1),IF((AD$27-$I68)&lt;$O68,$M68*$P68,IF((AD$27-$I68)=$O68,$M68-SUM($Q68:AC68),0))))))</f>
        <v>0</v>
      </c>
      <c r="AE68" s="89"/>
      <c r="AF68" s="90">
        <f t="shared" si="32"/>
        <v>0</v>
      </c>
      <c r="AG68" s="88">
        <f t="shared" si="33"/>
        <v>0</v>
      </c>
      <c r="AH68" s="91">
        <f t="shared" si="30"/>
        <v>0</v>
      </c>
      <c r="AI68" s="77"/>
      <c r="AJ68" s="77"/>
      <c r="AK68" s="77"/>
      <c r="AL68" s="77"/>
      <c r="AM68" s="77"/>
      <c r="AN68" s="92"/>
    </row>
    <row r="69" spans="2:40" s="47" customFormat="1" ht="13.5" hidden="1" outlineLevel="2">
      <c r="B69" s="76">
        <v>5</v>
      </c>
      <c r="C69" s="77"/>
      <c r="D69" s="77"/>
      <c r="E69" s="78"/>
      <c r="F69" s="77"/>
      <c r="G69" s="191"/>
      <c r="H69" s="79"/>
      <c r="I69" s="80">
        <f t="shared" ref="I69:I74" si="34">VALUE(LEFT(TEXT($H69,"yyyy-mm-dd"),4))</f>
        <v>1900</v>
      </c>
      <c r="J69" s="81" t="str">
        <f t="shared" ref="J69:J74" si="35">MID(TEXT($H69,"yyyy-mm-dd"),6,2)</f>
        <v>01</v>
      </c>
      <c r="K69" s="82"/>
      <c r="L69" s="82"/>
      <c r="M69" s="83">
        <f t="shared" si="31"/>
        <v>0</v>
      </c>
      <c r="N69" s="84" t="s">
        <v>65</v>
      </c>
      <c r="O69" s="85">
        <v>15</v>
      </c>
      <c r="P69" s="86">
        <f>IF($N69="정액법",VLOOKUP($O69,[1]Data!$J$3:$L$62,2),IF($N69="정률법",VLOOKUP($O69,[1]Data!$J$3:$L$62,3),"입력검증"))</f>
        <v>6.6000000000000003E-2</v>
      </c>
      <c r="Q69" s="108"/>
      <c r="R69" s="108"/>
      <c r="S69" s="108"/>
      <c r="T69" s="108"/>
      <c r="U69" s="88">
        <f>IF($N69="정률법",IF((U$27-$I69)&lt;0,0,IF((U$27-$I69)=0,$M69*$P69/12*(12-$J69+1),IF((U$27-$I69)&lt;$O69,($M69-SUM($P69:T69))*$P69,IF((U$27-$I69)=$O69,$M69-SUM($N69:T69),0)))),IF($N69="정액법",IF((U$27-$I69)&lt;0,0,IF((U$27-$I69)=0,$M69*$P69/12*(12-$J69+1),IF((U$27-$I69)&lt;$O69,$M69*$P69,IF((U$27-$I69)=$O69,$M69-SUM($Q69:T69),0))))))</f>
        <v>0</v>
      </c>
      <c r="V69" s="88">
        <f>IF($N69="정률법",IF((V$27-$I69)&lt;0,0,IF((V$27-$I69)=0,$M69*$P69/12*(12-$J69+1),IF((V$27-$I69)&lt;$O69,($M69-SUM($P69:U69))*$P69,IF((V$27-$I69)=$O69,$M69-SUM($N69:U69),0)))),IF($N69="정액법",IF((V$27-$I69)&lt;0,0,IF((V$27-$I69)=0,$M69*$P69/12*(12-$J69+1),IF((V$27-$I69)&lt;$O69,$M69*$P69,IF((V$27-$I69)=$O69,$M69-SUM($Q69:U69),0))))))</f>
        <v>0</v>
      </c>
      <c r="W69" s="88">
        <f>IF($N69="정률법",IF((W$27-$I69)&lt;0,0,IF((W$27-$I69)=0,$M69*$P69/12*(12-$J69+1),IF((W$27-$I69)&lt;$O69,($M69-SUM($P69:V69))*$P69,IF((W$27-$I69)=$O69,$M69-SUM($N69:V69),0)))),IF($N69="정액법",IF((W$27-$I69)&lt;0,0,IF((W$27-$I69)=0,$M69*$P69/12*(12-$J69+1),IF((W$27-$I69)&lt;$O69,$M69*$P69,IF((W$27-$I69)=$O69,$M69-SUM($Q69:V69),0))))))</f>
        <v>0</v>
      </c>
      <c r="X69" s="88">
        <f>IF($N69="정률법",IF((X$27-$I69)&lt;0,0,IF((X$27-$I69)=0,$M69*$P69/12*(12-$J69+1),IF((X$27-$I69)&lt;$O69,($M69-SUM($P69:W69))*$P69,IF((X$27-$I69)=$O69,$M69-SUM($N69:W69),0)))),IF($N69="정액법",IF((X$27-$I69)&lt;0,0,IF((X$27-$I69)=0,$M69*$P69/12*(12-$J69+1),IF((X$27-$I69)&lt;$O69,$M69*$P69,IF((X$27-$I69)=$O69,$M69-SUM($Q69:W69),0))))))</f>
        <v>0</v>
      </c>
      <c r="Y69" s="88">
        <f>IF($N69="정률법",IF((Y$27-$I69)&lt;0,0,IF((Y$27-$I69)=0,$M69*$P69/12*(12-$J69+1),IF((Y$27-$I69)&lt;$O69,($M69-SUM($P69:X69))*$P69,IF((Y$27-$I69)=$O69,$M69-SUM($N69:X69),0)))),IF($N69="정액법",IF((Y$27-$I69)&lt;0,0,IF((Y$27-$I69)=0,$M69*$P69/12*(12-$J69+1),IF((Y$27-$I69)&lt;$O69,$M69*$P69,IF((Y$27-$I69)=$O69,$M69-SUM($Q69:X69),0))))))</f>
        <v>0</v>
      </c>
      <c r="Z69" s="88">
        <f>IF($N69="정률법",IF((Z$27-$I69)&lt;0,0,IF((Z$27-$I69)=0,$M69*$P69/12*(12-$J69+1),IF((Z$27-$I69)&lt;$O69,($M69-SUM($P69:Y69))*$P69,IF((Z$27-$I69)=$O69,$M69-SUM($N69:Y69),0)))),IF($N69="정액법",IF((Z$27-$I69)&lt;0,0,IF((Z$27-$I69)=0,$M69*$P69/12*(12-$J69+1),IF((Z$27-$I69)&lt;$O69,$M69*$P69,IF((Z$27-$I69)=$O69,$M69-SUM($Q69:Y69),0))))))</f>
        <v>0</v>
      </c>
      <c r="AA69" s="88">
        <f>IF($N69="정률법",IF((AA$27-$I69)&lt;0,0,IF((AA$27-$I69)=0,$M69*$P69/12*(12-$J69+1),IF((AA$27-$I69)&lt;$O69,($M69-SUM($P69:Z69))*$P69,IF((AA$27-$I69)=$O69,$M69-SUM($N69:Z69),0)))),IF($N69="정액법",IF((AA$27-$I69)&lt;0,0,IF((AA$27-$I69)=0,$M69*$P69/12*(12-$J69+1),IF((AA$27-$I69)&lt;$O69,$M69*$P69,IF((AA$27-$I69)=$O69,$M69-SUM($Q69:Z69),0))))))</f>
        <v>0</v>
      </c>
      <c r="AB69" s="88">
        <f>IF($N69="정률법",IF((AB$27-$I69)&lt;0,0,IF((AB$27-$I69)=0,$M69*$P69/12*(12-$J69+1),IF((AB$27-$I69)&lt;$O69,($M69-SUM($P69:AA69))*$P69,IF((AB$27-$I69)=$O69,$M69-SUM($N69:AA69),0)))),IF($N69="정액법",IF((AB$27-$I69)&lt;0,0,IF((AB$27-$I69)=0,$M69*$P69/12*(12-$J69+1),IF((AB$27-$I69)&lt;$O69,$M69*$P69,IF((AB$27-$I69)=$O69,$M69-SUM($Q69:AA69),0))))))</f>
        <v>0</v>
      </c>
      <c r="AC69" s="88">
        <f>IF($N69="정률법",IF((AC$27-$I69)&lt;0,0,IF((AC$27-$I69)=0,$M69*$P69/12*(12-$J69+1),IF((AC$27-$I69)&lt;$O69,($M69-SUM($P69:AB69))*$P69,IF((AC$27-$I69)=$O69,$M69-SUM($N69:AB69),0)))),IF($N69="정액법",IF((AC$27-$I69)&lt;0,0,IF((AC$27-$I69)=0,$M69*$P69/12*(12-$J69+1),IF((AC$27-$I69)&lt;$O69,$M69*$P69,IF((AC$27-$I69)=$O69,$M69-SUM($Q69:AB69),0))))))</f>
        <v>0</v>
      </c>
      <c r="AD69" s="88">
        <f>IF($N69="정률법",IF((AD$27-$I69)&lt;0,0,IF((AD$27-$I69)=0,$M69*$P69/12*(12-$J69+1),IF((AD$27-$I69)&lt;$O69,($M69-SUM($P69:AC69))*$P69,IF((AD$27-$I69)=$O69,$M69-SUM($N69:AC69),0)))),IF($N69="정액법",IF((AD$27-$I69)&lt;0,0,IF((AD$27-$I69)=0,$M69*$P69/12*(12-$J69+1),IF((AD$27-$I69)&lt;$O69,$M69*$P69,IF((AD$27-$I69)=$O69,$M69-SUM($Q69:AC69),0))))))</f>
        <v>0</v>
      </c>
      <c r="AE69" s="89"/>
      <c r="AF69" s="90">
        <f t="shared" si="32"/>
        <v>0</v>
      </c>
      <c r="AG69" s="88">
        <f t="shared" si="33"/>
        <v>0</v>
      </c>
      <c r="AH69" s="91">
        <f t="shared" si="30"/>
        <v>0</v>
      </c>
      <c r="AI69" s="77"/>
      <c r="AJ69" s="77"/>
      <c r="AK69" s="77"/>
      <c r="AL69" s="77"/>
      <c r="AM69" s="77"/>
      <c r="AN69" s="92"/>
    </row>
    <row r="70" spans="2:40" s="47" customFormat="1" ht="13.5" hidden="1" outlineLevel="2">
      <c r="B70" s="76">
        <v>6</v>
      </c>
      <c r="C70" s="77"/>
      <c r="D70" s="77"/>
      <c r="E70" s="78"/>
      <c r="F70" s="77"/>
      <c r="G70" s="191"/>
      <c r="H70" s="79"/>
      <c r="I70" s="80">
        <f t="shared" si="34"/>
        <v>1900</v>
      </c>
      <c r="J70" s="81" t="str">
        <f t="shared" si="35"/>
        <v>01</v>
      </c>
      <c r="K70" s="82"/>
      <c r="L70" s="82"/>
      <c r="M70" s="83">
        <f t="shared" si="31"/>
        <v>0</v>
      </c>
      <c r="N70" s="84" t="s">
        <v>65</v>
      </c>
      <c r="O70" s="85">
        <v>15</v>
      </c>
      <c r="P70" s="86">
        <f>IF($N70="정액법",VLOOKUP($O70,[1]Data!$J$3:$L$62,2),IF($N70="정률법",VLOOKUP($O70,[1]Data!$J$3:$L$62,3),"입력검증"))</f>
        <v>6.6000000000000003E-2</v>
      </c>
      <c r="Q70" s="108"/>
      <c r="R70" s="108"/>
      <c r="S70" s="108"/>
      <c r="T70" s="108"/>
      <c r="U70" s="88">
        <f>IF($N70="정률법",IF((U$27-$I70)&lt;0,0,IF((U$27-$I70)=0,$M70*$P70/12*(12-$J70+1),IF((U$27-$I70)&lt;$O70,($M70-SUM($P70:T70))*$P70,IF((U$27-$I70)=$O70,$M70-SUM($N70:T70),0)))),IF($N70="정액법",IF((U$27-$I70)&lt;0,0,IF((U$27-$I70)=0,$M70*$P70/12*(12-$J70+1),IF((U$27-$I70)&lt;$O70,$M70*$P70,IF((U$27-$I70)=$O70,$M70-SUM($Q70:T70),0))))))</f>
        <v>0</v>
      </c>
      <c r="V70" s="88">
        <f>IF($N70="정률법",IF((V$27-$I70)&lt;0,0,IF((V$27-$I70)=0,$M70*$P70/12*(12-$J70+1),IF((V$27-$I70)&lt;$O70,($M70-SUM($P70:U70))*$P70,IF((V$27-$I70)=$O70,$M70-SUM($N70:U70),0)))),IF($N70="정액법",IF((V$27-$I70)&lt;0,0,IF((V$27-$I70)=0,$M70*$P70/12*(12-$J70+1),IF((V$27-$I70)&lt;$O70,$M70*$P70,IF((V$27-$I70)=$O70,$M70-SUM($Q70:U70),0))))))</f>
        <v>0</v>
      </c>
      <c r="W70" s="88">
        <f>IF($N70="정률법",IF((W$27-$I70)&lt;0,0,IF((W$27-$I70)=0,$M70*$P70/12*(12-$J70+1),IF((W$27-$I70)&lt;$O70,($M70-SUM($P70:V70))*$P70,IF((W$27-$I70)=$O70,$M70-SUM($N70:V70),0)))),IF($N70="정액법",IF((W$27-$I70)&lt;0,0,IF((W$27-$I70)=0,$M70*$P70/12*(12-$J70+1),IF((W$27-$I70)&lt;$O70,$M70*$P70,IF((W$27-$I70)=$O70,$M70-SUM($Q70:V70),0))))))</f>
        <v>0</v>
      </c>
      <c r="X70" s="88">
        <f>IF($N70="정률법",IF((X$27-$I70)&lt;0,0,IF((X$27-$I70)=0,$M70*$P70/12*(12-$J70+1),IF((X$27-$I70)&lt;$O70,($M70-SUM($P70:W70))*$P70,IF((X$27-$I70)=$O70,$M70-SUM($N70:W70),0)))),IF($N70="정액법",IF((X$27-$I70)&lt;0,0,IF((X$27-$I70)=0,$M70*$P70/12*(12-$J70+1),IF((X$27-$I70)&lt;$O70,$M70*$P70,IF((X$27-$I70)=$O70,$M70-SUM($Q70:W70),0))))))</f>
        <v>0</v>
      </c>
      <c r="Y70" s="88">
        <f>IF($N70="정률법",IF((Y$27-$I70)&lt;0,0,IF((Y$27-$I70)=0,$M70*$P70/12*(12-$J70+1),IF((Y$27-$I70)&lt;$O70,($M70-SUM($P70:X70))*$P70,IF((Y$27-$I70)=$O70,$M70-SUM($N70:X70),0)))),IF($N70="정액법",IF((Y$27-$I70)&lt;0,0,IF((Y$27-$I70)=0,$M70*$P70/12*(12-$J70+1),IF((Y$27-$I70)&lt;$O70,$M70*$P70,IF((Y$27-$I70)=$O70,$M70-SUM($Q70:X70),0))))))</f>
        <v>0</v>
      </c>
      <c r="Z70" s="88">
        <f>IF($N70="정률법",IF((Z$27-$I70)&lt;0,0,IF((Z$27-$I70)=0,$M70*$P70/12*(12-$J70+1),IF((Z$27-$I70)&lt;$O70,($M70-SUM($P70:Y70))*$P70,IF((Z$27-$I70)=$O70,$M70-SUM($N70:Y70),0)))),IF($N70="정액법",IF((Z$27-$I70)&lt;0,0,IF((Z$27-$I70)=0,$M70*$P70/12*(12-$J70+1),IF((Z$27-$I70)&lt;$O70,$M70*$P70,IF((Z$27-$I70)=$O70,$M70-SUM($Q70:Y70),0))))))</f>
        <v>0</v>
      </c>
      <c r="AA70" s="88">
        <f>IF($N70="정률법",IF((AA$27-$I70)&lt;0,0,IF((AA$27-$I70)=0,$M70*$P70/12*(12-$J70+1),IF((AA$27-$I70)&lt;$O70,($M70-SUM($P70:Z70))*$P70,IF((AA$27-$I70)=$O70,$M70-SUM($N70:Z70),0)))),IF($N70="정액법",IF((AA$27-$I70)&lt;0,0,IF((AA$27-$I70)=0,$M70*$P70/12*(12-$J70+1),IF((AA$27-$I70)&lt;$O70,$M70*$P70,IF((AA$27-$I70)=$O70,$M70-SUM($Q70:Z70),0))))))</f>
        <v>0</v>
      </c>
      <c r="AB70" s="88">
        <f>IF($N70="정률법",IF((AB$27-$I70)&lt;0,0,IF((AB$27-$I70)=0,$M70*$P70/12*(12-$J70+1),IF((AB$27-$I70)&lt;$O70,($M70-SUM($P70:AA70))*$P70,IF((AB$27-$I70)=$O70,$M70-SUM($N70:AA70),0)))),IF($N70="정액법",IF((AB$27-$I70)&lt;0,0,IF((AB$27-$I70)=0,$M70*$P70/12*(12-$J70+1),IF((AB$27-$I70)&lt;$O70,$M70*$P70,IF((AB$27-$I70)=$O70,$M70-SUM($Q70:AA70),0))))))</f>
        <v>0</v>
      </c>
      <c r="AC70" s="88">
        <f>IF($N70="정률법",IF((AC$27-$I70)&lt;0,0,IF((AC$27-$I70)=0,$M70*$P70/12*(12-$J70+1),IF((AC$27-$I70)&lt;$O70,($M70-SUM($P70:AB70))*$P70,IF((AC$27-$I70)=$O70,$M70-SUM($N70:AB70),0)))),IF($N70="정액법",IF((AC$27-$I70)&lt;0,0,IF((AC$27-$I70)=0,$M70*$P70/12*(12-$J70+1),IF((AC$27-$I70)&lt;$O70,$M70*$P70,IF((AC$27-$I70)=$O70,$M70-SUM($Q70:AB70),0))))))</f>
        <v>0</v>
      </c>
      <c r="AD70" s="88">
        <f>IF($N70="정률법",IF((AD$27-$I70)&lt;0,0,IF((AD$27-$I70)=0,$M70*$P70/12*(12-$J70+1),IF((AD$27-$I70)&lt;$O70,($M70-SUM($P70:AC70))*$P70,IF((AD$27-$I70)=$O70,$M70-SUM($N70:AC70),0)))),IF($N70="정액법",IF((AD$27-$I70)&lt;0,0,IF((AD$27-$I70)=0,$M70*$P70/12*(12-$J70+1),IF((AD$27-$I70)&lt;$O70,$M70*$P70,IF((AD$27-$I70)=$O70,$M70-SUM($Q70:AC70),0))))))</f>
        <v>0</v>
      </c>
      <c r="AE70" s="89"/>
      <c r="AF70" s="90">
        <f t="shared" si="32"/>
        <v>0</v>
      </c>
      <c r="AG70" s="88">
        <f t="shared" si="33"/>
        <v>0</v>
      </c>
      <c r="AH70" s="91">
        <f t="shared" si="30"/>
        <v>0</v>
      </c>
      <c r="AI70" s="77"/>
      <c r="AJ70" s="77"/>
      <c r="AK70" s="77"/>
      <c r="AL70" s="77"/>
      <c r="AM70" s="77"/>
      <c r="AN70" s="92"/>
    </row>
    <row r="71" spans="2:40" s="47" customFormat="1" ht="13.5" hidden="1" outlineLevel="2">
      <c r="B71" s="76">
        <v>7</v>
      </c>
      <c r="C71" s="77"/>
      <c r="D71" s="77"/>
      <c r="E71" s="78"/>
      <c r="F71" s="77"/>
      <c r="G71" s="191"/>
      <c r="H71" s="79"/>
      <c r="I71" s="80">
        <f t="shared" si="34"/>
        <v>1900</v>
      </c>
      <c r="J71" s="81" t="str">
        <f t="shared" si="35"/>
        <v>01</v>
      </c>
      <c r="K71" s="82"/>
      <c r="L71" s="82"/>
      <c r="M71" s="83">
        <f t="shared" si="31"/>
        <v>0</v>
      </c>
      <c r="N71" s="84" t="s">
        <v>65</v>
      </c>
      <c r="O71" s="85">
        <v>15</v>
      </c>
      <c r="P71" s="86">
        <f>IF($N71="정액법",VLOOKUP($O71,[1]Data!$J$3:$L$62,2),IF($N71="정률법",VLOOKUP($O71,[1]Data!$J$3:$L$62,3),"입력검증"))</f>
        <v>6.6000000000000003E-2</v>
      </c>
      <c r="Q71" s="108"/>
      <c r="R71" s="108"/>
      <c r="S71" s="108"/>
      <c r="T71" s="108"/>
      <c r="U71" s="88">
        <f>IF($N71="정률법",IF((U$27-$I71)&lt;0,0,IF((U$27-$I71)=0,$M71*$P71/12*(12-$J71+1),IF((U$27-$I71)&lt;$O71,($M71-SUM($P71:T71))*$P71,IF((U$27-$I71)=$O71,$M71-SUM($N71:T71),0)))),IF($N71="정액법",IF((U$27-$I71)&lt;0,0,IF((U$27-$I71)=0,$M71*$P71/12*(12-$J71+1),IF((U$27-$I71)&lt;$O71,$M71*$P71,IF((U$27-$I71)=$O71,$M71-SUM($Q71:T71),0))))))</f>
        <v>0</v>
      </c>
      <c r="V71" s="88">
        <f>IF($N71="정률법",IF((V$27-$I71)&lt;0,0,IF((V$27-$I71)=0,$M71*$P71/12*(12-$J71+1),IF((V$27-$I71)&lt;$O71,($M71-SUM($P71:U71))*$P71,IF((V$27-$I71)=$O71,$M71-SUM($N71:U71),0)))),IF($N71="정액법",IF((V$27-$I71)&lt;0,0,IF((V$27-$I71)=0,$M71*$P71/12*(12-$J71+1),IF((V$27-$I71)&lt;$O71,$M71*$P71,IF((V$27-$I71)=$O71,$M71-SUM($Q71:U71),0))))))</f>
        <v>0</v>
      </c>
      <c r="W71" s="88">
        <f>IF($N71="정률법",IF((W$27-$I71)&lt;0,0,IF((W$27-$I71)=0,$M71*$P71/12*(12-$J71+1),IF((W$27-$I71)&lt;$O71,($M71-SUM($P71:V71))*$P71,IF((W$27-$I71)=$O71,$M71-SUM($N71:V71),0)))),IF($N71="정액법",IF((W$27-$I71)&lt;0,0,IF((W$27-$I71)=0,$M71*$P71/12*(12-$J71+1),IF((W$27-$I71)&lt;$O71,$M71*$P71,IF((W$27-$I71)=$O71,$M71-SUM($Q71:V71),0))))))</f>
        <v>0</v>
      </c>
      <c r="X71" s="88">
        <f>IF($N71="정률법",IF((X$27-$I71)&lt;0,0,IF((X$27-$I71)=0,$M71*$P71/12*(12-$J71+1),IF((X$27-$I71)&lt;$O71,($M71-SUM($P71:W71))*$P71,IF((X$27-$I71)=$O71,$M71-SUM($N71:W71),0)))),IF($N71="정액법",IF((X$27-$I71)&lt;0,0,IF((X$27-$I71)=0,$M71*$P71/12*(12-$J71+1),IF((X$27-$I71)&lt;$O71,$M71*$P71,IF((X$27-$I71)=$O71,$M71-SUM($Q71:W71),0))))))</f>
        <v>0</v>
      </c>
      <c r="Y71" s="88">
        <f>IF($N71="정률법",IF((Y$27-$I71)&lt;0,0,IF((Y$27-$I71)=0,$M71*$P71/12*(12-$J71+1),IF((Y$27-$I71)&lt;$O71,($M71-SUM($P71:X71))*$P71,IF((Y$27-$I71)=$O71,$M71-SUM($N71:X71),0)))),IF($N71="정액법",IF((Y$27-$I71)&lt;0,0,IF((Y$27-$I71)=0,$M71*$P71/12*(12-$J71+1),IF((Y$27-$I71)&lt;$O71,$M71*$P71,IF((Y$27-$I71)=$O71,$M71-SUM($Q71:X71),0))))))</f>
        <v>0</v>
      </c>
      <c r="Z71" s="88">
        <f>IF($N71="정률법",IF((Z$27-$I71)&lt;0,0,IF((Z$27-$I71)=0,$M71*$P71/12*(12-$J71+1),IF((Z$27-$I71)&lt;$O71,($M71-SUM($P71:Y71))*$P71,IF((Z$27-$I71)=$O71,$M71-SUM($N71:Y71),0)))),IF($N71="정액법",IF((Z$27-$I71)&lt;0,0,IF((Z$27-$I71)=0,$M71*$P71/12*(12-$J71+1),IF((Z$27-$I71)&lt;$O71,$M71*$P71,IF((Z$27-$I71)=$O71,$M71-SUM($Q71:Y71),0))))))</f>
        <v>0</v>
      </c>
      <c r="AA71" s="88">
        <f>IF($N71="정률법",IF((AA$27-$I71)&lt;0,0,IF((AA$27-$I71)=0,$M71*$P71/12*(12-$J71+1),IF((AA$27-$I71)&lt;$O71,($M71-SUM($P71:Z71))*$P71,IF((AA$27-$I71)=$O71,$M71-SUM($N71:Z71),0)))),IF($N71="정액법",IF((AA$27-$I71)&lt;0,0,IF((AA$27-$I71)=0,$M71*$P71/12*(12-$J71+1),IF((AA$27-$I71)&lt;$O71,$M71*$P71,IF((AA$27-$I71)=$O71,$M71-SUM($Q71:Z71),0))))))</f>
        <v>0</v>
      </c>
      <c r="AB71" s="88">
        <f>IF($N71="정률법",IF((AB$27-$I71)&lt;0,0,IF((AB$27-$I71)=0,$M71*$P71/12*(12-$J71+1),IF((AB$27-$I71)&lt;$O71,($M71-SUM($P71:AA71))*$P71,IF((AB$27-$I71)=$O71,$M71-SUM($N71:AA71),0)))),IF($N71="정액법",IF((AB$27-$I71)&lt;0,0,IF((AB$27-$I71)=0,$M71*$P71/12*(12-$J71+1),IF((AB$27-$I71)&lt;$O71,$M71*$P71,IF((AB$27-$I71)=$O71,$M71-SUM($Q71:AA71),0))))))</f>
        <v>0</v>
      </c>
      <c r="AC71" s="88">
        <f>IF($N71="정률법",IF((AC$27-$I71)&lt;0,0,IF((AC$27-$I71)=0,$M71*$P71/12*(12-$J71+1),IF((AC$27-$I71)&lt;$O71,($M71-SUM($P71:AB71))*$P71,IF((AC$27-$I71)=$O71,$M71-SUM($N71:AB71),0)))),IF($N71="정액법",IF((AC$27-$I71)&lt;0,0,IF((AC$27-$I71)=0,$M71*$P71/12*(12-$J71+1),IF((AC$27-$I71)&lt;$O71,$M71*$P71,IF((AC$27-$I71)=$O71,$M71-SUM($Q71:AB71),0))))))</f>
        <v>0</v>
      </c>
      <c r="AD71" s="88">
        <f>IF($N71="정률법",IF((AD$27-$I71)&lt;0,0,IF((AD$27-$I71)=0,$M71*$P71/12*(12-$J71+1),IF((AD$27-$I71)&lt;$O71,($M71-SUM($P71:AC71))*$P71,IF((AD$27-$I71)=$O71,$M71-SUM($N71:AC71),0)))),IF($N71="정액법",IF((AD$27-$I71)&lt;0,0,IF((AD$27-$I71)=0,$M71*$P71/12*(12-$J71+1),IF((AD$27-$I71)&lt;$O71,$M71*$P71,IF((AD$27-$I71)=$O71,$M71-SUM($Q71:AC71),0))))))</f>
        <v>0</v>
      </c>
      <c r="AE71" s="89"/>
      <c r="AF71" s="90">
        <f t="shared" si="32"/>
        <v>0</v>
      </c>
      <c r="AG71" s="88">
        <f t="shared" si="33"/>
        <v>0</v>
      </c>
      <c r="AH71" s="91">
        <f t="shared" si="30"/>
        <v>0</v>
      </c>
      <c r="AI71" s="77"/>
      <c r="AJ71" s="77"/>
      <c r="AK71" s="77"/>
      <c r="AL71" s="77"/>
      <c r="AM71" s="77"/>
      <c r="AN71" s="92"/>
    </row>
    <row r="72" spans="2:40" s="47" customFormat="1" ht="13.5" hidden="1" outlineLevel="2">
      <c r="B72" s="76">
        <v>8</v>
      </c>
      <c r="C72" s="77"/>
      <c r="D72" s="77"/>
      <c r="E72" s="78"/>
      <c r="F72" s="77"/>
      <c r="G72" s="191"/>
      <c r="H72" s="79"/>
      <c r="I72" s="80">
        <f t="shared" si="34"/>
        <v>1900</v>
      </c>
      <c r="J72" s="81" t="str">
        <f t="shared" si="35"/>
        <v>01</v>
      </c>
      <c r="K72" s="82"/>
      <c r="L72" s="82"/>
      <c r="M72" s="83">
        <f t="shared" si="31"/>
        <v>0</v>
      </c>
      <c r="N72" s="84" t="s">
        <v>65</v>
      </c>
      <c r="O72" s="85">
        <v>15</v>
      </c>
      <c r="P72" s="86">
        <f>IF($N72="정액법",VLOOKUP($O72,[1]Data!$J$3:$L$62,2),IF($N72="정률법",VLOOKUP($O72,[1]Data!$J$3:$L$62,3),"입력검증"))</f>
        <v>6.6000000000000003E-2</v>
      </c>
      <c r="Q72" s="108"/>
      <c r="R72" s="108"/>
      <c r="S72" s="108"/>
      <c r="T72" s="108"/>
      <c r="U72" s="88">
        <f>IF($N72="정률법",IF((U$27-$I72)&lt;0,0,IF((U$27-$I72)=0,$M72*$P72/12*(12-$J72+1),IF((U$27-$I72)&lt;$O72,($M72-SUM($P72:T72))*$P72,IF((U$27-$I72)=$O72,$M72-SUM($N72:T72),0)))),IF($N72="정액법",IF((U$27-$I72)&lt;0,0,IF((U$27-$I72)=0,$M72*$P72/12*(12-$J72+1),IF((U$27-$I72)&lt;$O72,$M72*$P72,IF((U$27-$I72)=$O72,$M72-SUM($Q72:T72),0))))))</f>
        <v>0</v>
      </c>
      <c r="V72" s="88">
        <f>IF($N72="정률법",IF((V$27-$I72)&lt;0,0,IF((V$27-$I72)=0,$M72*$P72/12*(12-$J72+1),IF((V$27-$I72)&lt;$O72,($M72-SUM($P72:U72))*$P72,IF((V$27-$I72)=$O72,$M72-SUM($N72:U72),0)))),IF($N72="정액법",IF((V$27-$I72)&lt;0,0,IF((V$27-$I72)=0,$M72*$P72/12*(12-$J72+1),IF((V$27-$I72)&lt;$O72,$M72*$P72,IF((V$27-$I72)=$O72,$M72-SUM($Q72:U72),0))))))</f>
        <v>0</v>
      </c>
      <c r="W72" s="88">
        <f>IF($N72="정률법",IF((W$27-$I72)&lt;0,0,IF((W$27-$I72)=0,$M72*$P72/12*(12-$J72+1),IF((W$27-$I72)&lt;$O72,($M72-SUM($P72:V72))*$P72,IF((W$27-$I72)=$O72,$M72-SUM($N72:V72),0)))),IF($N72="정액법",IF((W$27-$I72)&lt;0,0,IF((W$27-$I72)=0,$M72*$P72/12*(12-$J72+1),IF((W$27-$I72)&lt;$O72,$M72*$P72,IF((W$27-$I72)=$O72,$M72-SUM($Q72:V72),0))))))</f>
        <v>0</v>
      </c>
      <c r="X72" s="88">
        <f>IF($N72="정률법",IF((X$27-$I72)&lt;0,0,IF((X$27-$I72)=0,$M72*$P72/12*(12-$J72+1),IF((X$27-$I72)&lt;$O72,($M72-SUM($P72:W72))*$P72,IF((X$27-$I72)=$O72,$M72-SUM($N72:W72),0)))),IF($N72="정액법",IF((X$27-$I72)&lt;0,0,IF((X$27-$I72)=0,$M72*$P72/12*(12-$J72+1),IF((X$27-$I72)&lt;$O72,$M72*$P72,IF((X$27-$I72)=$O72,$M72-SUM($Q72:W72),0))))))</f>
        <v>0</v>
      </c>
      <c r="Y72" s="88">
        <f>IF($N72="정률법",IF((Y$27-$I72)&lt;0,0,IF((Y$27-$I72)=0,$M72*$P72/12*(12-$J72+1),IF((Y$27-$I72)&lt;$O72,($M72-SUM($P72:X72))*$P72,IF((Y$27-$I72)=$O72,$M72-SUM($N72:X72),0)))),IF($N72="정액법",IF((Y$27-$I72)&lt;0,0,IF((Y$27-$I72)=0,$M72*$P72/12*(12-$J72+1),IF((Y$27-$I72)&lt;$O72,$M72*$P72,IF((Y$27-$I72)=$O72,$M72-SUM($Q72:X72),0))))))</f>
        <v>0</v>
      </c>
      <c r="Z72" s="88">
        <f>IF($N72="정률법",IF((Z$27-$I72)&lt;0,0,IF((Z$27-$I72)=0,$M72*$P72/12*(12-$J72+1),IF((Z$27-$I72)&lt;$O72,($M72-SUM($P72:Y72))*$P72,IF((Z$27-$I72)=$O72,$M72-SUM($N72:Y72),0)))),IF($N72="정액법",IF((Z$27-$I72)&lt;0,0,IF((Z$27-$I72)=0,$M72*$P72/12*(12-$J72+1),IF((Z$27-$I72)&lt;$O72,$M72*$P72,IF((Z$27-$I72)=$O72,$M72-SUM($Q72:Y72),0))))))</f>
        <v>0</v>
      </c>
      <c r="AA72" s="88">
        <f>IF($N72="정률법",IF((AA$27-$I72)&lt;0,0,IF((AA$27-$I72)=0,$M72*$P72/12*(12-$J72+1),IF((AA$27-$I72)&lt;$O72,($M72-SUM($P72:Z72))*$P72,IF((AA$27-$I72)=$O72,$M72-SUM($N72:Z72),0)))),IF($N72="정액법",IF((AA$27-$I72)&lt;0,0,IF((AA$27-$I72)=0,$M72*$P72/12*(12-$J72+1),IF((AA$27-$I72)&lt;$O72,$M72*$P72,IF((AA$27-$I72)=$O72,$M72-SUM($Q72:Z72),0))))))</f>
        <v>0</v>
      </c>
      <c r="AB72" s="88">
        <f>IF($N72="정률법",IF((AB$27-$I72)&lt;0,0,IF((AB$27-$I72)=0,$M72*$P72/12*(12-$J72+1),IF((AB$27-$I72)&lt;$O72,($M72-SUM($P72:AA72))*$P72,IF((AB$27-$I72)=$O72,$M72-SUM($N72:AA72),0)))),IF($N72="정액법",IF((AB$27-$I72)&lt;0,0,IF((AB$27-$I72)=0,$M72*$P72/12*(12-$J72+1),IF((AB$27-$I72)&lt;$O72,$M72*$P72,IF((AB$27-$I72)=$O72,$M72-SUM($Q72:AA72),0))))))</f>
        <v>0</v>
      </c>
      <c r="AC72" s="88">
        <f>IF($N72="정률법",IF((AC$27-$I72)&lt;0,0,IF((AC$27-$I72)=0,$M72*$P72/12*(12-$J72+1),IF((AC$27-$I72)&lt;$O72,($M72-SUM($P72:AB72))*$P72,IF((AC$27-$I72)=$O72,$M72-SUM($N72:AB72),0)))),IF($N72="정액법",IF((AC$27-$I72)&lt;0,0,IF((AC$27-$I72)=0,$M72*$P72/12*(12-$J72+1),IF((AC$27-$I72)&lt;$O72,$M72*$P72,IF((AC$27-$I72)=$O72,$M72-SUM($Q72:AB72),0))))))</f>
        <v>0</v>
      </c>
      <c r="AD72" s="88">
        <f>IF($N72="정률법",IF((AD$27-$I72)&lt;0,0,IF((AD$27-$I72)=0,$M72*$P72/12*(12-$J72+1),IF((AD$27-$I72)&lt;$O72,($M72-SUM($P72:AC72))*$P72,IF((AD$27-$I72)=$O72,$M72-SUM($N72:AC72),0)))),IF($N72="정액법",IF((AD$27-$I72)&lt;0,0,IF((AD$27-$I72)=0,$M72*$P72/12*(12-$J72+1),IF((AD$27-$I72)&lt;$O72,$M72*$P72,IF((AD$27-$I72)=$O72,$M72-SUM($Q72:AC72),0))))))</f>
        <v>0</v>
      </c>
      <c r="AE72" s="89"/>
      <c r="AF72" s="90">
        <f t="shared" si="32"/>
        <v>0</v>
      </c>
      <c r="AG72" s="88">
        <f t="shared" si="33"/>
        <v>0</v>
      </c>
      <c r="AH72" s="91">
        <f t="shared" si="30"/>
        <v>0</v>
      </c>
      <c r="AI72" s="77"/>
      <c r="AJ72" s="77"/>
      <c r="AK72" s="77"/>
      <c r="AL72" s="77"/>
      <c r="AM72" s="77"/>
      <c r="AN72" s="92"/>
    </row>
    <row r="73" spans="2:40" s="47" customFormat="1" ht="13.5" hidden="1" outlineLevel="2">
      <c r="B73" s="76">
        <v>9</v>
      </c>
      <c r="C73" s="77"/>
      <c r="D73" s="77"/>
      <c r="E73" s="78"/>
      <c r="F73" s="77"/>
      <c r="G73" s="191"/>
      <c r="H73" s="79"/>
      <c r="I73" s="80">
        <f t="shared" si="34"/>
        <v>1900</v>
      </c>
      <c r="J73" s="81" t="str">
        <f t="shared" si="35"/>
        <v>01</v>
      </c>
      <c r="K73" s="82"/>
      <c r="L73" s="82"/>
      <c r="M73" s="83">
        <f t="shared" si="31"/>
        <v>0</v>
      </c>
      <c r="N73" s="84" t="s">
        <v>65</v>
      </c>
      <c r="O73" s="85">
        <v>15</v>
      </c>
      <c r="P73" s="86">
        <f>IF($N73="정액법",VLOOKUP($O73,[1]Data!$J$3:$L$62,2),IF($N73="정률법",VLOOKUP($O73,[1]Data!$J$3:$L$62,3),"입력검증"))</f>
        <v>6.6000000000000003E-2</v>
      </c>
      <c r="Q73" s="108"/>
      <c r="R73" s="108"/>
      <c r="S73" s="108"/>
      <c r="T73" s="108"/>
      <c r="U73" s="88">
        <f>IF($N73="정률법",IF((U$27-$I73)&lt;0,0,IF((U$27-$I73)=0,$M73*$P73/12*(12-$J73+1),IF((U$27-$I73)&lt;$O73,($M73-SUM($P73:T73))*$P73,IF((U$27-$I73)=$O73,$M73-SUM($N73:T73),0)))),IF($N73="정액법",IF((U$27-$I73)&lt;0,0,IF((U$27-$I73)=0,$M73*$P73/12*(12-$J73+1),IF((U$27-$I73)&lt;$O73,$M73*$P73,IF((U$27-$I73)=$O73,$M73-SUM($Q73:T73),0))))))</f>
        <v>0</v>
      </c>
      <c r="V73" s="88">
        <f>IF($N73="정률법",IF((V$27-$I73)&lt;0,0,IF((V$27-$I73)=0,$M73*$P73/12*(12-$J73+1),IF((V$27-$I73)&lt;$O73,($M73-SUM($P73:U73))*$P73,IF((V$27-$I73)=$O73,$M73-SUM($N73:U73),0)))),IF($N73="정액법",IF((V$27-$I73)&lt;0,0,IF((V$27-$I73)=0,$M73*$P73/12*(12-$J73+1),IF((V$27-$I73)&lt;$O73,$M73*$P73,IF((V$27-$I73)=$O73,$M73-SUM($Q73:U73),0))))))</f>
        <v>0</v>
      </c>
      <c r="W73" s="88">
        <f>IF($N73="정률법",IF((W$27-$I73)&lt;0,0,IF((W$27-$I73)=0,$M73*$P73/12*(12-$J73+1),IF((W$27-$I73)&lt;$O73,($M73-SUM($P73:V73))*$P73,IF((W$27-$I73)=$O73,$M73-SUM($N73:V73),0)))),IF($N73="정액법",IF((W$27-$I73)&lt;0,0,IF((W$27-$I73)=0,$M73*$P73/12*(12-$J73+1),IF((W$27-$I73)&lt;$O73,$M73*$P73,IF((W$27-$I73)=$O73,$M73-SUM($Q73:V73),0))))))</f>
        <v>0</v>
      </c>
      <c r="X73" s="88">
        <f>IF($N73="정률법",IF((X$27-$I73)&lt;0,0,IF((X$27-$I73)=0,$M73*$P73/12*(12-$J73+1),IF((X$27-$I73)&lt;$O73,($M73-SUM($P73:W73))*$P73,IF((X$27-$I73)=$O73,$M73-SUM($N73:W73),0)))),IF($N73="정액법",IF((X$27-$I73)&lt;0,0,IF((X$27-$I73)=0,$M73*$P73/12*(12-$J73+1),IF((X$27-$I73)&lt;$O73,$M73*$P73,IF((X$27-$I73)=$O73,$M73-SUM($Q73:W73),0))))))</f>
        <v>0</v>
      </c>
      <c r="Y73" s="88">
        <f>IF($N73="정률법",IF((Y$27-$I73)&lt;0,0,IF((Y$27-$I73)=0,$M73*$P73/12*(12-$J73+1),IF((Y$27-$I73)&lt;$O73,($M73-SUM($P73:X73))*$P73,IF((Y$27-$I73)=$O73,$M73-SUM($N73:X73),0)))),IF($N73="정액법",IF((Y$27-$I73)&lt;0,0,IF((Y$27-$I73)=0,$M73*$P73/12*(12-$J73+1),IF((Y$27-$I73)&lt;$O73,$M73*$P73,IF((Y$27-$I73)=$O73,$M73-SUM($Q73:X73),0))))))</f>
        <v>0</v>
      </c>
      <c r="Z73" s="88">
        <f>IF($N73="정률법",IF((Z$27-$I73)&lt;0,0,IF((Z$27-$I73)=0,$M73*$P73/12*(12-$J73+1),IF((Z$27-$I73)&lt;$O73,($M73-SUM($P73:Y73))*$P73,IF((Z$27-$I73)=$O73,$M73-SUM($N73:Y73),0)))),IF($N73="정액법",IF((Z$27-$I73)&lt;0,0,IF((Z$27-$I73)=0,$M73*$P73/12*(12-$J73+1),IF((Z$27-$I73)&lt;$O73,$M73*$P73,IF((Z$27-$I73)=$O73,$M73-SUM($Q73:Y73),0))))))</f>
        <v>0</v>
      </c>
      <c r="AA73" s="88">
        <f>IF($N73="정률법",IF((AA$27-$I73)&lt;0,0,IF((AA$27-$I73)=0,$M73*$P73/12*(12-$J73+1),IF((AA$27-$I73)&lt;$O73,($M73-SUM($P73:Z73))*$P73,IF((AA$27-$I73)=$O73,$M73-SUM($N73:Z73),0)))),IF($N73="정액법",IF((AA$27-$I73)&lt;0,0,IF((AA$27-$I73)=0,$M73*$P73/12*(12-$J73+1),IF((AA$27-$I73)&lt;$O73,$M73*$P73,IF((AA$27-$I73)=$O73,$M73-SUM($Q73:Z73),0))))))</f>
        <v>0</v>
      </c>
      <c r="AB73" s="88">
        <f>IF($N73="정률법",IF((AB$27-$I73)&lt;0,0,IF((AB$27-$I73)=0,$M73*$P73/12*(12-$J73+1),IF((AB$27-$I73)&lt;$O73,($M73-SUM($P73:AA73))*$P73,IF((AB$27-$I73)=$O73,$M73-SUM($N73:AA73),0)))),IF($N73="정액법",IF((AB$27-$I73)&lt;0,0,IF((AB$27-$I73)=0,$M73*$P73/12*(12-$J73+1),IF((AB$27-$I73)&lt;$O73,$M73*$P73,IF((AB$27-$I73)=$O73,$M73-SUM($Q73:AA73),0))))))</f>
        <v>0</v>
      </c>
      <c r="AC73" s="88">
        <f>IF($N73="정률법",IF((AC$27-$I73)&lt;0,0,IF((AC$27-$I73)=0,$M73*$P73/12*(12-$J73+1),IF((AC$27-$I73)&lt;$O73,($M73-SUM($P73:AB73))*$P73,IF((AC$27-$I73)=$O73,$M73-SUM($N73:AB73),0)))),IF($N73="정액법",IF((AC$27-$I73)&lt;0,0,IF((AC$27-$I73)=0,$M73*$P73/12*(12-$J73+1),IF((AC$27-$I73)&lt;$O73,$M73*$P73,IF((AC$27-$I73)=$O73,$M73-SUM($Q73:AB73),0))))))</f>
        <v>0</v>
      </c>
      <c r="AD73" s="88">
        <f>IF($N73="정률법",IF((AD$27-$I73)&lt;0,0,IF((AD$27-$I73)=0,$M73*$P73/12*(12-$J73+1),IF((AD$27-$I73)&lt;$O73,($M73-SUM($P73:AC73))*$P73,IF((AD$27-$I73)=$O73,$M73-SUM($N73:AC73),0)))),IF($N73="정액법",IF((AD$27-$I73)&lt;0,0,IF((AD$27-$I73)=0,$M73*$P73/12*(12-$J73+1),IF((AD$27-$I73)&lt;$O73,$M73*$P73,IF((AD$27-$I73)=$O73,$M73-SUM($Q73:AC73),0))))))</f>
        <v>0</v>
      </c>
      <c r="AE73" s="89"/>
      <c r="AF73" s="90">
        <f t="shared" si="32"/>
        <v>0</v>
      </c>
      <c r="AG73" s="88">
        <f t="shared" si="33"/>
        <v>0</v>
      </c>
      <c r="AH73" s="91">
        <f t="shared" si="30"/>
        <v>0</v>
      </c>
      <c r="AI73" s="77"/>
      <c r="AJ73" s="77"/>
      <c r="AK73" s="77"/>
      <c r="AL73" s="77"/>
      <c r="AM73" s="77"/>
      <c r="AN73" s="92"/>
    </row>
    <row r="74" spans="2:40" s="47" customFormat="1" ht="13.5" hidden="1" outlineLevel="2">
      <c r="B74" s="76">
        <v>10</v>
      </c>
      <c r="C74" s="77"/>
      <c r="D74" s="77"/>
      <c r="E74" s="78"/>
      <c r="F74" s="77"/>
      <c r="G74" s="191"/>
      <c r="H74" s="79"/>
      <c r="I74" s="80">
        <f t="shared" si="34"/>
        <v>1900</v>
      </c>
      <c r="J74" s="81" t="str">
        <f t="shared" si="35"/>
        <v>01</v>
      </c>
      <c r="K74" s="82"/>
      <c r="L74" s="82"/>
      <c r="M74" s="83">
        <f t="shared" si="31"/>
        <v>0</v>
      </c>
      <c r="N74" s="84" t="s">
        <v>65</v>
      </c>
      <c r="O74" s="85">
        <v>15</v>
      </c>
      <c r="P74" s="86">
        <f>IF($N74="정액법",VLOOKUP($O74,[1]Data!$J$3:$L$62,2),IF($N74="정률법",VLOOKUP($O74,[1]Data!$J$3:$L$62,3),"입력검증"))</f>
        <v>6.6000000000000003E-2</v>
      </c>
      <c r="Q74" s="108"/>
      <c r="R74" s="108"/>
      <c r="S74" s="108"/>
      <c r="T74" s="108"/>
      <c r="U74" s="88">
        <f>IF($N74="정률법",IF((U$27-$I74)&lt;0,0,IF((U$27-$I74)=0,$M74*$P74/12*(12-$J74+1),IF((U$27-$I74)&lt;$O74,($M74-SUM($P74:T74))*$P74,IF((U$27-$I74)=$O74,$M74-SUM($N74:T74),0)))),IF($N74="정액법",IF((U$27-$I74)&lt;0,0,IF((U$27-$I74)=0,$M74*$P74/12*(12-$J74+1),IF((U$27-$I74)&lt;$O74,$M74*$P74,IF((U$27-$I74)=$O74,$M74-SUM($Q74:T74),0))))))</f>
        <v>0</v>
      </c>
      <c r="V74" s="88">
        <f>IF($N74="정률법",IF((V$27-$I74)&lt;0,0,IF((V$27-$I74)=0,$M74*$P74/12*(12-$J74+1),IF((V$27-$I74)&lt;$O74,($M74-SUM($P74:U74))*$P74,IF((V$27-$I74)=$O74,$M74-SUM($N74:U74),0)))),IF($N74="정액법",IF((V$27-$I74)&lt;0,0,IF((V$27-$I74)=0,$M74*$P74/12*(12-$J74+1),IF((V$27-$I74)&lt;$O74,$M74*$P74,IF((V$27-$I74)=$O74,$M74-SUM($Q74:U74),0))))))</f>
        <v>0</v>
      </c>
      <c r="W74" s="88">
        <f>IF($N74="정률법",IF((W$27-$I74)&lt;0,0,IF((W$27-$I74)=0,$M74*$P74/12*(12-$J74+1),IF((W$27-$I74)&lt;$O74,($M74-SUM($P74:V74))*$P74,IF((W$27-$I74)=$O74,$M74-SUM($N74:V74),0)))),IF($N74="정액법",IF((W$27-$I74)&lt;0,0,IF((W$27-$I74)=0,$M74*$P74/12*(12-$J74+1),IF((W$27-$I74)&lt;$O74,$M74*$P74,IF((W$27-$I74)=$O74,$M74-SUM($Q74:V74),0))))))</f>
        <v>0</v>
      </c>
      <c r="X74" s="88">
        <f>IF($N74="정률법",IF((X$27-$I74)&lt;0,0,IF((X$27-$I74)=0,$M74*$P74/12*(12-$J74+1),IF((X$27-$I74)&lt;$O74,($M74-SUM($P74:W74))*$P74,IF((X$27-$I74)=$O74,$M74-SUM($N74:W74),0)))),IF($N74="정액법",IF((X$27-$I74)&lt;0,0,IF((X$27-$I74)=0,$M74*$P74/12*(12-$J74+1),IF((X$27-$I74)&lt;$O74,$M74*$P74,IF((X$27-$I74)=$O74,$M74-SUM($Q74:W74),0))))))</f>
        <v>0</v>
      </c>
      <c r="Y74" s="88">
        <f>IF($N74="정률법",IF((Y$27-$I74)&lt;0,0,IF((Y$27-$I74)=0,$M74*$P74/12*(12-$J74+1),IF((Y$27-$I74)&lt;$O74,($M74-SUM($P74:X74))*$P74,IF((Y$27-$I74)=$O74,$M74-SUM($N74:X74),0)))),IF($N74="정액법",IF((Y$27-$I74)&lt;0,0,IF((Y$27-$I74)=0,$M74*$P74/12*(12-$J74+1),IF((Y$27-$I74)&lt;$O74,$M74*$P74,IF((Y$27-$I74)=$O74,$M74-SUM($Q74:X74),0))))))</f>
        <v>0</v>
      </c>
      <c r="Z74" s="88">
        <f>IF($N74="정률법",IF((Z$27-$I74)&lt;0,0,IF((Z$27-$I74)=0,$M74*$P74/12*(12-$J74+1),IF((Z$27-$I74)&lt;$O74,($M74-SUM($P74:Y74))*$P74,IF((Z$27-$I74)=$O74,$M74-SUM($N74:Y74),0)))),IF($N74="정액법",IF((Z$27-$I74)&lt;0,0,IF((Z$27-$I74)=0,$M74*$P74/12*(12-$J74+1),IF((Z$27-$I74)&lt;$O74,$M74*$P74,IF((Z$27-$I74)=$O74,$M74-SUM($Q74:Y74),0))))))</f>
        <v>0</v>
      </c>
      <c r="AA74" s="88">
        <f>IF($N74="정률법",IF((AA$27-$I74)&lt;0,0,IF((AA$27-$I74)=0,$M74*$P74/12*(12-$J74+1),IF((AA$27-$I74)&lt;$O74,($M74-SUM($P74:Z74))*$P74,IF((AA$27-$I74)=$O74,$M74-SUM($N74:Z74),0)))),IF($N74="정액법",IF((AA$27-$I74)&lt;0,0,IF((AA$27-$I74)=0,$M74*$P74/12*(12-$J74+1),IF((AA$27-$I74)&lt;$O74,$M74*$P74,IF((AA$27-$I74)=$O74,$M74-SUM($Q74:Z74),0))))))</f>
        <v>0</v>
      </c>
      <c r="AB74" s="88">
        <f>IF($N74="정률법",IF((AB$27-$I74)&lt;0,0,IF((AB$27-$I74)=0,$M74*$P74/12*(12-$J74+1),IF((AB$27-$I74)&lt;$O74,($M74-SUM($P74:AA74))*$P74,IF((AB$27-$I74)=$O74,$M74-SUM($N74:AA74),0)))),IF($N74="정액법",IF((AB$27-$I74)&lt;0,0,IF((AB$27-$I74)=0,$M74*$P74/12*(12-$J74+1),IF((AB$27-$I74)&lt;$O74,$M74*$P74,IF((AB$27-$I74)=$O74,$M74-SUM($Q74:AA74),0))))))</f>
        <v>0</v>
      </c>
      <c r="AC74" s="88">
        <f>IF($N74="정률법",IF((AC$27-$I74)&lt;0,0,IF((AC$27-$I74)=0,$M74*$P74/12*(12-$J74+1),IF((AC$27-$I74)&lt;$O74,($M74-SUM($P74:AB74))*$P74,IF((AC$27-$I74)=$O74,$M74-SUM($N74:AB74),0)))),IF($N74="정액법",IF((AC$27-$I74)&lt;0,0,IF((AC$27-$I74)=0,$M74*$P74/12*(12-$J74+1),IF((AC$27-$I74)&lt;$O74,$M74*$P74,IF((AC$27-$I74)=$O74,$M74-SUM($Q74:AB74),0))))))</f>
        <v>0</v>
      </c>
      <c r="AD74" s="88">
        <f>IF($N74="정률법",IF((AD$27-$I74)&lt;0,0,IF((AD$27-$I74)=0,$M74*$P74/12*(12-$J74+1),IF((AD$27-$I74)&lt;$O74,($M74-SUM($P74:AC74))*$P74,IF((AD$27-$I74)=$O74,$M74-SUM($N74:AC74),0)))),IF($N74="정액법",IF((AD$27-$I74)&lt;0,0,IF((AD$27-$I74)=0,$M74*$P74/12*(12-$J74+1),IF((AD$27-$I74)&lt;$O74,$M74*$P74,IF((AD$27-$I74)=$O74,$M74-SUM($Q74:AC74),0))))))</f>
        <v>0</v>
      </c>
      <c r="AE74" s="89"/>
      <c r="AF74" s="90">
        <f t="shared" si="32"/>
        <v>0</v>
      </c>
      <c r="AG74" s="88">
        <f t="shared" si="33"/>
        <v>0</v>
      </c>
      <c r="AH74" s="91">
        <f t="shared" si="30"/>
        <v>0</v>
      </c>
      <c r="AI74" s="77"/>
      <c r="AJ74" s="77"/>
      <c r="AK74" s="77"/>
      <c r="AL74" s="77"/>
      <c r="AM74" s="77"/>
      <c r="AN74" s="92"/>
    </row>
    <row r="75" spans="2:40" s="47" customFormat="1" ht="13.5" outlineLevel="1" collapsed="1">
      <c r="B75" s="94"/>
      <c r="C75" s="95" t="s">
        <v>66</v>
      </c>
      <c r="D75" s="94"/>
      <c r="E75" s="96"/>
      <c r="F75" s="94"/>
      <c r="G75" s="97">
        <f>+G65</f>
        <v>2015</v>
      </c>
      <c r="H75" s="98"/>
      <c r="I75" s="98"/>
      <c r="J75" s="98"/>
      <c r="K75" s="99">
        <f>SUM(K65:K74)</f>
        <v>0</v>
      </c>
      <c r="L75" s="99">
        <f>SUM(L65:L74)</f>
        <v>0</v>
      </c>
      <c r="M75" s="99">
        <f>SUM(M65:M74)</f>
        <v>0</v>
      </c>
      <c r="N75" s="96"/>
      <c r="O75" s="96"/>
      <c r="P75" s="100"/>
      <c r="Q75" s="101">
        <f>SUM(N65:N74)</f>
        <v>0</v>
      </c>
      <c r="R75" s="101">
        <f t="shared" ref="R75:AD75" si="36">SUM(R65:R74)</f>
        <v>0</v>
      </c>
      <c r="S75" s="101">
        <f t="shared" si="36"/>
        <v>0</v>
      </c>
      <c r="T75" s="101">
        <f t="shared" si="36"/>
        <v>0</v>
      </c>
      <c r="U75" s="101">
        <f t="shared" si="36"/>
        <v>0</v>
      </c>
      <c r="V75" s="101">
        <f t="shared" si="36"/>
        <v>0</v>
      </c>
      <c r="W75" s="101">
        <f t="shared" si="36"/>
        <v>0</v>
      </c>
      <c r="X75" s="101">
        <f t="shared" si="36"/>
        <v>0</v>
      </c>
      <c r="Y75" s="101">
        <f t="shared" si="36"/>
        <v>0</v>
      </c>
      <c r="Z75" s="101">
        <f t="shared" si="36"/>
        <v>0</v>
      </c>
      <c r="AA75" s="101">
        <f t="shared" si="36"/>
        <v>0</v>
      </c>
      <c r="AB75" s="101">
        <f t="shared" si="36"/>
        <v>0</v>
      </c>
      <c r="AC75" s="101">
        <f t="shared" si="36"/>
        <v>0</v>
      </c>
      <c r="AD75" s="102">
        <f t="shared" si="36"/>
        <v>0</v>
      </c>
      <c r="AE75" s="103"/>
      <c r="AF75" s="104">
        <f>SUM(AF65:AF74)</f>
        <v>0</v>
      </c>
      <c r="AG75" s="101">
        <f>SUM(AG65:AG74)</f>
        <v>0</v>
      </c>
      <c r="AH75" s="105">
        <f>SUM(AH65:AH74)</f>
        <v>0</v>
      </c>
      <c r="AI75" s="101"/>
      <c r="AJ75" s="101"/>
      <c r="AK75" s="101"/>
      <c r="AL75" s="101"/>
      <c r="AM75" s="101"/>
      <c r="AN75" s="106"/>
    </row>
    <row r="76" spans="2:40" s="47" customFormat="1" ht="13.5" hidden="1" outlineLevel="2">
      <c r="B76" s="76">
        <v>1</v>
      </c>
      <c r="C76" s="77"/>
      <c r="D76" s="77"/>
      <c r="E76" s="78"/>
      <c r="F76" s="77"/>
      <c r="G76" s="191">
        <v>2016</v>
      </c>
      <c r="H76" s="79"/>
      <c r="I76" s="80"/>
      <c r="J76" s="81"/>
      <c r="K76" s="82"/>
      <c r="L76" s="82"/>
      <c r="M76" s="83">
        <f>K76+L76</f>
        <v>0</v>
      </c>
      <c r="N76" s="84" t="s">
        <v>65</v>
      </c>
      <c r="O76" s="85">
        <v>10</v>
      </c>
      <c r="P76" s="86">
        <f>IF($N76="정액법",VLOOKUP($O76,[1]Data!$J$3:$L$62,2),IF($N76="정률법",VLOOKUP($O76,[1]Data!$J$3:$L$62,3),"입력검증"))</f>
        <v>0.1</v>
      </c>
      <c r="Q76" s="108"/>
      <c r="R76" s="108"/>
      <c r="S76" s="108"/>
      <c r="T76" s="108"/>
      <c r="U76" s="108"/>
      <c r="V76" s="88">
        <f>IF($N76="정률법",IF((V$27-$I76)&lt;0,0,IF((V$27-$I76)=0,$M76*$P76/12*(12-$J76+1),IF((V$27-$I76)&lt;$O76,($M76-SUM($P76:U76))*$P76,IF((V$27-$I76)=$O76,$M76-SUM($N76:U76),0)))),IF($N76="정액법",IF((V$27-$I76)&lt;0,0,IF((V$27-$I76)=0,$M76*$P76/12*(12-$J76+1),IF((V$27-$I76)&lt;$O76,$M76*$P76,IF((V$27-$I76)=$O76,$M76-SUM($Q76:U76),0))))))</f>
        <v>0</v>
      </c>
      <c r="W76" s="88">
        <f>IF($N76="정률법",IF((W$27-$I76)&lt;0,0,IF((W$27-$I76)=0,$M76*$P76/12*(12-$J76+1),IF((W$27-$I76)&lt;$O76,($M76-SUM($P76:V76))*$P76,IF((W$27-$I76)=$O76,$M76-SUM($N76:V76),0)))),IF($N76="정액법",IF((W$27-$I76)&lt;0,0,IF((W$27-$I76)=0,$M76*$P76/12*(12-$J76+1),IF((W$27-$I76)&lt;$O76,$M76*$P76,IF((W$27-$I76)=$O76,$M76-SUM($Q76:V76),0))))))</f>
        <v>0</v>
      </c>
      <c r="X76" s="88">
        <f>IF($N76="정률법",IF((X$27-$I76)&lt;0,0,IF((X$27-$I76)=0,$M76*$P76/12*(12-$J76+1),IF((X$27-$I76)&lt;$O76,($M76-SUM($P76:W76))*$P76,IF((X$27-$I76)=$O76,$M76-SUM($N76:W76),0)))),IF($N76="정액법",IF((X$27-$I76)&lt;0,0,IF((X$27-$I76)=0,$M76*$P76/12*(12-$J76+1),IF((X$27-$I76)&lt;$O76,$M76*$P76,IF((X$27-$I76)=$O76,$M76-SUM($Q76:W76),0))))))</f>
        <v>0</v>
      </c>
      <c r="Y76" s="88">
        <f>IF($N76="정률법",IF((Y$27-$I76)&lt;0,0,IF((Y$27-$I76)=0,$M76*$P76/12*(12-$J76+1),IF((Y$27-$I76)&lt;$O76,($M76-SUM($P76:X76))*$P76,IF((Y$27-$I76)=$O76,$M76-SUM($N76:X76),0)))),IF($N76="정액법",IF((Y$27-$I76)&lt;0,0,IF((Y$27-$I76)=0,$M76*$P76/12*(12-$J76+1),IF((Y$27-$I76)&lt;$O76,$M76*$P76,IF((Y$27-$I76)=$O76,$M76-SUM($Q76:X76),0))))))</f>
        <v>0</v>
      </c>
      <c r="Z76" s="88">
        <f>IF($N76="정률법",IF((Z$27-$I76)&lt;0,0,IF((Z$27-$I76)=0,$M76*$P76/12*(12-$J76+1),IF((Z$27-$I76)&lt;$O76,($M76-SUM($P76:Y76))*$P76,IF((Z$27-$I76)=$O76,$M76-SUM($N76:Y76),0)))),IF($N76="정액법",IF((Z$27-$I76)&lt;0,0,IF((Z$27-$I76)=0,$M76*$P76/12*(12-$J76+1),IF((Z$27-$I76)&lt;$O76,$M76*$P76,IF((Z$27-$I76)=$O76,$M76-SUM($Q76:Y76),0))))))</f>
        <v>0</v>
      </c>
      <c r="AA76" s="88">
        <f>IF($N76="정률법",IF((AA$27-$I76)&lt;0,0,IF((AA$27-$I76)=0,$M76*$P76/12*(12-$J76+1),IF((AA$27-$I76)&lt;$O76,($M76-SUM($P76:Z76))*$P76,IF((AA$27-$I76)=$O76,$M76-SUM($N76:Z76),0)))),IF($N76="정액법",IF((AA$27-$I76)&lt;0,0,IF((AA$27-$I76)=0,$M76*$P76/12*(12-$J76+1),IF((AA$27-$I76)&lt;$O76,$M76*$P76,IF((AA$27-$I76)=$O76,$M76-SUM($Q76:Z76),0))))))</f>
        <v>0</v>
      </c>
      <c r="AB76" s="88">
        <f>IF($N76="정률법",IF((AB$27-$I76)&lt;0,0,IF((AB$27-$I76)=0,$M76*$P76/12*(12-$J76+1),IF((AB$27-$I76)&lt;$O76,($M76-SUM($P76:AA76))*$P76,IF((AB$27-$I76)=$O76,$M76-SUM($N76:AA76),0)))),IF($N76="정액법",IF((AB$27-$I76)&lt;0,0,IF((AB$27-$I76)=0,$M76*$P76/12*(12-$J76+1),IF((AB$27-$I76)&lt;$O76,$M76*$P76,IF((AB$27-$I76)=$O76,$M76-SUM($Q76:AA76),0))))))</f>
        <v>0</v>
      </c>
      <c r="AC76" s="88">
        <f>IF($N76="정률법",IF((AC$27-$I76)&lt;0,0,IF((AC$27-$I76)=0,$M76*$P76/12*(12-$J76+1),IF((AC$27-$I76)&lt;$O76,($M76-SUM($P76:AB76))*$P76,IF((AC$27-$I76)=$O76,$M76-SUM($N76:AB76),0)))),IF($N76="정액법",IF((AC$27-$I76)&lt;0,0,IF((AC$27-$I76)=0,$M76*$P76/12*(12-$J76+1),IF((AC$27-$I76)&lt;$O76,$M76*$P76,IF((AC$27-$I76)=$O76,$M76-SUM($Q76:AB76),0))))))</f>
        <v>0</v>
      </c>
      <c r="AD76" s="88">
        <f>IF($N76="정률법",IF((AD$27-$I76)&lt;0,0,IF((AD$27-$I76)=0,$M76*$P76/12*(12-$J76+1),IF((AD$27-$I76)&lt;$O76,($M76-SUM($P76:AC76))*$P76,IF((AD$27-$I76)=$O76,$M76-SUM($N76:AC76),0)))),IF($N76="정액법",IF((AD$27-$I76)&lt;0,0,IF((AD$27-$I76)=0,$M76*$P76/12*(12-$J76+1),IF((AD$27-$I76)&lt;$O76,$M76*$P76,IF((AD$27-$I76)=$O76,$M76-SUM($Q76:AC76),0))))))</f>
        <v>0</v>
      </c>
      <c r="AE76" s="89"/>
      <c r="AF76" s="90">
        <f>SUM(Q76:AE76)</f>
        <v>0</v>
      </c>
      <c r="AG76" s="88">
        <f>M76-AF76</f>
        <v>0</v>
      </c>
      <c r="AH76" s="91">
        <f t="shared" ref="AH76:AH85" si="37">IFERROR(INT(AG76*K76/M76),0)</f>
        <v>0</v>
      </c>
      <c r="AI76" s="77"/>
      <c r="AJ76" s="77"/>
      <c r="AK76" s="77"/>
      <c r="AL76" s="77"/>
      <c r="AM76" s="77"/>
      <c r="AN76" s="92"/>
    </row>
    <row r="77" spans="2:40" s="47" customFormat="1" ht="13.5" hidden="1" outlineLevel="2">
      <c r="B77" s="76">
        <v>2</v>
      </c>
      <c r="C77" s="77"/>
      <c r="D77" s="77"/>
      <c r="E77" s="78"/>
      <c r="F77" s="77"/>
      <c r="G77" s="191"/>
      <c r="H77" s="79"/>
      <c r="I77" s="80"/>
      <c r="J77" s="81"/>
      <c r="K77" s="82"/>
      <c r="L77" s="82"/>
      <c r="M77" s="83">
        <f t="shared" ref="M77:M85" si="38">K77+L77</f>
        <v>0</v>
      </c>
      <c r="N77" s="84" t="s">
        <v>65</v>
      </c>
      <c r="O77" s="85">
        <v>10</v>
      </c>
      <c r="P77" s="86">
        <f>IF($N77="정액법",VLOOKUP($O77,[1]Data!$J$3:$L$62,2),IF($N77="정률법",VLOOKUP($O77,[1]Data!$J$3:$L$62,3),"입력검증"))</f>
        <v>0.1</v>
      </c>
      <c r="Q77" s="108"/>
      <c r="R77" s="108"/>
      <c r="S77" s="108"/>
      <c r="T77" s="108"/>
      <c r="U77" s="108"/>
      <c r="V77" s="88">
        <f>IF($N77="정률법",IF((V$27-$I77)&lt;0,0,IF((V$27-$I77)=0,$M77*$P77/12*(12-$J77+1),IF((V$27-$I77)&lt;$O77,($M77-SUM($P77:U77))*$P77,IF((V$27-$I77)=$O77,$M77-SUM($N77:U77),0)))),IF($N77="정액법",IF((V$27-$I77)&lt;0,0,IF((V$27-$I77)=0,$M77*$P77/12*(12-$J77+1),IF((V$27-$I77)&lt;$O77,$M77*$P77,IF((V$27-$I77)=$O77,$M77-SUM($Q77:U77),0))))))</f>
        <v>0</v>
      </c>
      <c r="W77" s="88">
        <f>IF($N77="정률법",IF((W$27-$I77)&lt;0,0,IF((W$27-$I77)=0,$M77*$P77/12*(12-$J77+1),IF((W$27-$I77)&lt;$O77,($M77-SUM($P77:V77))*$P77,IF((W$27-$I77)=$O77,$M77-SUM($N77:V77),0)))),IF($N77="정액법",IF((W$27-$I77)&lt;0,0,IF((W$27-$I77)=0,$M77*$P77/12*(12-$J77+1),IF((W$27-$I77)&lt;$O77,$M77*$P77,IF((W$27-$I77)=$O77,$M77-SUM($Q77:V77),0))))))</f>
        <v>0</v>
      </c>
      <c r="X77" s="88">
        <f>IF($N77="정률법",IF((X$27-$I77)&lt;0,0,IF((X$27-$I77)=0,$M77*$P77/12*(12-$J77+1),IF((X$27-$I77)&lt;$O77,($M77-SUM($P77:W77))*$P77,IF((X$27-$I77)=$O77,$M77-SUM($N77:W77),0)))),IF($N77="정액법",IF((X$27-$I77)&lt;0,0,IF((X$27-$I77)=0,$M77*$P77/12*(12-$J77+1),IF((X$27-$I77)&lt;$O77,$M77*$P77,IF((X$27-$I77)=$O77,$M77-SUM($Q77:W77),0))))))</f>
        <v>0</v>
      </c>
      <c r="Y77" s="88">
        <f>IF($N77="정률법",IF((Y$27-$I77)&lt;0,0,IF((Y$27-$I77)=0,$M77*$P77/12*(12-$J77+1),IF((Y$27-$I77)&lt;$O77,($M77-SUM($P77:X77))*$P77,IF((Y$27-$I77)=$O77,$M77-SUM($N77:X77),0)))),IF($N77="정액법",IF((Y$27-$I77)&lt;0,0,IF((Y$27-$I77)=0,$M77*$P77/12*(12-$J77+1),IF((Y$27-$I77)&lt;$O77,$M77*$P77,IF((Y$27-$I77)=$O77,$M77-SUM($Q77:X77),0))))))</f>
        <v>0</v>
      </c>
      <c r="Z77" s="88">
        <f>IF($N77="정률법",IF((Z$27-$I77)&lt;0,0,IF((Z$27-$I77)=0,$M77*$P77/12*(12-$J77+1),IF((Z$27-$I77)&lt;$O77,($M77-SUM($P77:Y77))*$P77,IF((Z$27-$I77)=$O77,$M77-SUM($N77:Y77),0)))),IF($N77="정액법",IF((Z$27-$I77)&lt;0,0,IF((Z$27-$I77)=0,$M77*$P77/12*(12-$J77+1),IF((Z$27-$I77)&lt;$O77,$M77*$P77,IF((Z$27-$I77)=$O77,$M77-SUM($Q77:Y77),0))))))</f>
        <v>0</v>
      </c>
      <c r="AA77" s="88">
        <f>IF($N77="정률법",IF((AA$27-$I77)&lt;0,0,IF((AA$27-$I77)=0,$M77*$P77/12*(12-$J77+1),IF((AA$27-$I77)&lt;$O77,($M77-SUM($P77:Z77))*$P77,IF((AA$27-$I77)=$O77,$M77-SUM($N77:Z77),0)))),IF($N77="정액법",IF((AA$27-$I77)&lt;0,0,IF((AA$27-$I77)=0,$M77*$P77/12*(12-$J77+1),IF((AA$27-$I77)&lt;$O77,$M77*$P77,IF((AA$27-$I77)=$O77,$M77-SUM($Q77:Z77),0))))))</f>
        <v>0</v>
      </c>
      <c r="AB77" s="88">
        <f>IF($N77="정률법",IF((AB$27-$I77)&lt;0,0,IF((AB$27-$I77)=0,$M77*$P77/12*(12-$J77+1),IF((AB$27-$I77)&lt;$O77,($M77-SUM($P77:AA77))*$P77,IF((AB$27-$I77)=$O77,$M77-SUM($N77:AA77),0)))),IF($N77="정액법",IF((AB$27-$I77)&lt;0,0,IF((AB$27-$I77)=0,$M77*$P77/12*(12-$J77+1),IF((AB$27-$I77)&lt;$O77,$M77*$P77,IF((AB$27-$I77)=$O77,$M77-SUM($Q77:AA77),0))))))</f>
        <v>0</v>
      </c>
      <c r="AC77" s="88">
        <f>IF($N77="정률법",IF((AC$27-$I77)&lt;0,0,IF((AC$27-$I77)=0,$M77*$P77/12*(12-$J77+1),IF((AC$27-$I77)&lt;$O77,($M77-SUM($P77:AB77))*$P77,IF((AC$27-$I77)=$O77,$M77-SUM($N77:AB77),0)))),IF($N77="정액법",IF((AC$27-$I77)&lt;0,0,IF((AC$27-$I77)=0,$M77*$P77/12*(12-$J77+1),IF((AC$27-$I77)&lt;$O77,$M77*$P77,IF((AC$27-$I77)=$O77,$M77-SUM($Q77:AB77),0))))))</f>
        <v>0</v>
      </c>
      <c r="AD77" s="88">
        <f>IF($N77="정률법",IF((AD$27-$I77)&lt;0,0,IF((AD$27-$I77)=0,$M77*$P77/12*(12-$J77+1),IF((AD$27-$I77)&lt;$O77,($M77-SUM($P77:AC77))*$P77,IF((AD$27-$I77)=$O77,$M77-SUM($N77:AC77),0)))),IF($N77="정액법",IF((AD$27-$I77)&lt;0,0,IF((AD$27-$I77)=0,$M77*$P77/12*(12-$J77+1),IF((AD$27-$I77)&lt;$O77,$M77*$P77,IF((AD$27-$I77)=$O77,$M77-SUM($Q77:AC77),0))))))</f>
        <v>0</v>
      </c>
      <c r="AE77" s="89"/>
      <c r="AF77" s="90">
        <f t="shared" ref="AF77:AF85" si="39">SUM(Q77:AE77)</f>
        <v>0</v>
      </c>
      <c r="AG77" s="88">
        <f t="shared" ref="AG77:AG85" si="40">M77-AF77</f>
        <v>0</v>
      </c>
      <c r="AH77" s="91">
        <f t="shared" si="37"/>
        <v>0</v>
      </c>
      <c r="AI77" s="77"/>
      <c r="AJ77" s="77"/>
      <c r="AK77" s="77"/>
      <c r="AL77" s="77"/>
      <c r="AM77" s="77"/>
      <c r="AN77" s="92"/>
    </row>
    <row r="78" spans="2:40" s="47" customFormat="1" ht="13.5" hidden="1" outlineLevel="2">
      <c r="B78" s="76">
        <v>3</v>
      </c>
      <c r="C78" s="77"/>
      <c r="D78" s="77"/>
      <c r="E78" s="78"/>
      <c r="F78" s="77"/>
      <c r="G78" s="191"/>
      <c r="H78" s="79"/>
      <c r="I78" s="80"/>
      <c r="J78" s="81"/>
      <c r="K78" s="82"/>
      <c r="L78" s="82"/>
      <c r="M78" s="83">
        <f t="shared" si="38"/>
        <v>0</v>
      </c>
      <c r="N78" s="84" t="s">
        <v>65</v>
      </c>
      <c r="O78" s="85">
        <v>15</v>
      </c>
      <c r="P78" s="86">
        <f>IF($N78="정액법",VLOOKUP($O78,[1]Data!$J$3:$L$62,2),IF($N78="정률법",VLOOKUP($O78,[1]Data!$J$3:$L$62,3),"입력검증"))</f>
        <v>6.6000000000000003E-2</v>
      </c>
      <c r="Q78" s="108"/>
      <c r="R78" s="108"/>
      <c r="S78" s="108"/>
      <c r="T78" s="108"/>
      <c r="U78" s="108"/>
      <c r="V78" s="88">
        <f>IF($N78="정률법",IF((V$27-$I78)&lt;0,0,IF((V$27-$I78)=0,$M78*$P78/12*(12-$J78+1),IF((V$27-$I78)&lt;$O78,($M78-SUM($P78:U78))*$P78,IF((V$27-$I78)=$O78,$M78-SUM($N78:U78),0)))),IF($N78="정액법",IF((V$27-$I78)&lt;0,0,IF((V$27-$I78)=0,$M78*$P78/12*(12-$J78+1),IF((V$27-$I78)&lt;$O78,$M78*$P78,IF((V$27-$I78)=$O78,$M78-SUM($Q78:U78),0))))))</f>
        <v>0</v>
      </c>
      <c r="W78" s="88">
        <f>IF($N78="정률법",IF((W$27-$I78)&lt;0,0,IF((W$27-$I78)=0,$M78*$P78/12*(12-$J78+1),IF((W$27-$I78)&lt;$O78,($M78-SUM($P78:V78))*$P78,IF((W$27-$I78)=$O78,$M78-SUM($N78:V78),0)))),IF($N78="정액법",IF((W$27-$I78)&lt;0,0,IF((W$27-$I78)=0,$M78*$P78/12*(12-$J78+1),IF((W$27-$I78)&lt;$O78,$M78*$P78,IF((W$27-$I78)=$O78,$M78-SUM($Q78:V78),0))))))</f>
        <v>0</v>
      </c>
      <c r="X78" s="88">
        <f>IF($N78="정률법",IF((X$27-$I78)&lt;0,0,IF((X$27-$I78)=0,$M78*$P78/12*(12-$J78+1),IF((X$27-$I78)&lt;$O78,($M78-SUM($P78:W78))*$P78,IF((X$27-$I78)=$O78,$M78-SUM($N78:W78),0)))),IF($N78="정액법",IF((X$27-$I78)&lt;0,0,IF((X$27-$I78)=0,$M78*$P78/12*(12-$J78+1),IF((X$27-$I78)&lt;$O78,$M78*$P78,IF((X$27-$I78)=$O78,$M78-SUM($Q78:W78),0))))))</f>
        <v>0</v>
      </c>
      <c r="Y78" s="88">
        <f>IF($N78="정률법",IF((Y$27-$I78)&lt;0,0,IF((Y$27-$I78)=0,$M78*$P78/12*(12-$J78+1),IF((Y$27-$I78)&lt;$O78,($M78-SUM($P78:X78))*$P78,IF((Y$27-$I78)=$O78,$M78-SUM($N78:X78),0)))),IF($N78="정액법",IF((Y$27-$I78)&lt;0,0,IF((Y$27-$I78)=0,$M78*$P78/12*(12-$J78+1),IF((Y$27-$I78)&lt;$O78,$M78*$P78,IF((Y$27-$I78)=$O78,$M78-SUM($Q78:X78),0))))))</f>
        <v>0</v>
      </c>
      <c r="Z78" s="88">
        <f>IF($N78="정률법",IF((Z$27-$I78)&lt;0,0,IF((Z$27-$I78)=0,$M78*$P78/12*(12-$J78+1),IF((Z$27-$I78)&lt;$O78,($M78-SUM($P78:Y78))*$P78,IF((Z$27-$I78)=$O78,$M78-SUM($N78:Y78),0)))),IF($N78="정액법",IF((Z$27-$I78)&lt;0,0,IF((Z$27-$I78)=0,$M78*$P78/12*(12-$J78+1),IF((Z$27-$I78)&lt;$O78,$M78*$P78,IF((Z$27-$I78)=$O78,$M78-SUM($Q78:Y78),0))))))</f>
        <v>0</v>
      </c>
      <c r="AA78" s="88">
        <f>IF($N78="정률법",IF((AA$27-$I78)&lt;0,0,IF((AA$27-$I78)=0,$M78*$P78/12*(12-$J78+1),IF((AA$27-$I78)&lt;$O78,($M78-SUM($P78:Z78))*$P78,IF((AA$27-$I78)=$O78,$M78-SUM($N78:Z78),0)))),IF($N78="정액법",IF((AA$27-$I78)&lt;0,0,IF((AA$27-$I78)=0,$M78*$P78/12*(12-$J78+1),IF((AA$27-$I78)&lt;$O78,$M78*$P78,IF((AA$27-$I78)=$O78,$M78-SUM($Q78:Z78),0))))))</f>
        <v>0</v>
      </c>
      <c r="AB78" s="88">
        <f>IF($N78="정률법",IF((AB$27-$I78)&lt;0,0,IF((AB$27-$I78)=0,$M78*$P78/12*(12-$J78+1),IF((AB$27-$I78)&lt;$O78,($M78-SUM($P78:AA78))*$P78,IF((AB$27-$I78)=$O78,$M78-SUM($N78:AA78),0)))),IF($N78="정액법",IF((AB$27-$I78)&lt;0,0,IF((AB$27-$I78)=0,$M78*$P78/12*(12-$J78+1),IF((AB$27-$I78)&lt;$O78,$M78*$P78,IF((AB$27-$I78)=$O78,$M78-SUM($Q78:AA78),0))))))</f>
        <v>0</v>
      </c>
      <c r="AC78" s="88">
        <f>IF($N78="정률법",IF((AC$27-$I78)&lt;0,0,IF((AC$27-$I78)=0,$M78*$P78/12*(12-$J78+1),IF((AC$27-$I78)&lt;$O78,($M78-SUM($P78:AB78))*$P78,IF((AC$27-$I78)=$O78,$M78-SUM($N78:AB78),0)))),IF($N78="정액법",IF((AC$27-$I78)&lt;0,0,IF((AC$27-$I78)=0,$M78*$P78/12*(12-$J78+1),IF((AC$27-$I78)&lt;$O78,$M78*$P78,IF((AC$27-$I78)=$O78,$M78-SUM($Q78:AB78),0))))))</f>
        <v>0</v>
      </c>
      <c r="AD78" s="88">
        <f>IF($N78="정률법",IF((AD$27-$I78)&lt;0,0,IF((AD$27-$I78)=0,$M78*$P78/12*(12-$J78+1),IF((AD$27-$I78)&lt;$O78,($M78-SUM($P78:AC78))*$P78,IF((AD$27-$I78)=$O78,$M78-SUM($N78:AC78),0)))),IF($N78="정액법",IF((AD$27-$I78)&lt;0,0,IF((AD$27-$I78)=0,$M78*$P78/12*(12-$J78+1),IF((AD$27-$I78)&lt;$O78,$M78*$P78,IF((AD$27-$I78)=$O78,$M78-SUM($Q78:AC78),0))))))</f>
        <v>0</v>
      </c>
      <c r="AE78" s="89"/>
      <c r="AF78" s="90">
        <f t="shared" si="39"/>
        <v>0</v>
      </c>
      <c r="AG78" s="88">
        <f t="shared" si="40"/>
        <v>0</v>
      </c>
      <c r="AH78" s="91">
        <f t="shared" si="37"/>
        <v>0</v>
      </c>
      <c r="AI78" s="77"/>
      <c r="AJ78" s="77"/>
      <c r="AK78" s="77"/>
      <c r="AL78" s="77"/>
      <c r="AM78" s="77"/>
      <c r="AN78" s="92"/>
    </row>
    <row r="79" spans="2:40" s="47" customFormat="1" ht="13.5" hidden="1" outlineLevel="2">
      <c r="B79" s="76">
        <v>4</v>
      </c>
      <c r="C79" s="77"/>
      <c r="D79" s="77"/>
      <c r="E79" s="78"/>
      <c r="F79" s="77"/>
      <c r="G79" s="191"/>
      <c r="H79" s="79"/>
      <c r="I79" s="80">
        <f t="shared" ref="I79:I85" si="41">VALUE(LEFT(TEXT($H79,"yyyy-mm-dd"),4))</f>
        <v>1900</v>
      </c>
      <c r="J79" s="81" t="str">
        <f t="shared" ref="J79:J85" si="42">MID(TEXT($H79,"yyyy-mm-dd"),6,2)</f>
        <v>01</v>
      </c>
      <c r="K79" s="82"/>
      <c r="L79" s="82"/>
      <c r="M79" s="83">
        <f t="shared" si="38"/>
        <v>0</v>
      </c>
      <c r="N79" s="84" t="s">
        <v>65</v>
      </c>
      <c r="O79" s="85">
        <v>15</v>
      </c>
      <c r="P79" s="86">
        <f>IF($N79="정액법",VLOOKUP($O79,[1]Data!$J$3:$L$62,2),IF($N79="정률법",VLOOKUP($O79,[1]Data!$J$3:$L$62,3),"입력검증"))</f>
        <v>6.6000000000000003E-2</v>
      </c>
      <c r="Q79" s="108"/>
      <c r="R79" s="108"/>
      <c r="S79" s="108"/>
      <c r="T79" s="108"/>
      <c r="U79" s="108"/>
      <c r="V79" s="88">
        <f>IF($N79="정률법",IF((V$27-$I79)&lt;0,0,IF((V$27-$I79)=0,$M79*$P79/12*(12-$J79+1),IF((V$27-$I79)&lt;$O79,($M79-SUM($P79:U79))*$P79,IF((V$27-$I79)=$O79,$M79-SUM($N79:U79),0)))),IF($N79="정액법",IF((V$27-$I79)&lt;0,0,IF((V$27-$I79)=0,$M79*$P79/12*(12-$J79+1),IF((V$27-$I79)&lt;$O79,$M79*$P79,IF((V$27-$I79)=$O79,$M79-SUM($Q79:U79),0))))))</f>
        <v>0</v>
      </c>
      <c r="W79" s="88">
        <f>IF($N79="정률법",IF((W$27-$I79)&lt;0,0,IF((W$27-$I79)=0,$M79*$P79/12*(12-$J79+1),IF((W$27-$I79)&lt;$O79,($M79-SUM($P79:V79))*$P79,IF((W$27-$I79)=$O79,$M79-SUM($N79:V79),0)))),IF($N79="정액법",IF((W$27-$I79)&lt;0,0,IF((W$27-$I79)=0,$M79*$P79/12*(12-$J79+1),IF((W$27-$I79)&lt;$O79,$M79*$P79,IF((W$27-$I79)=$O79,$M79-SUM($Q79:V79),0))))))</f>
        <v>0</v>
      </c>
      <c r="X79" s="88">
        <f>IF($N79="정률법",IF((X$27-$I79)&lt;0,0,IF((X$27-$I79)=0,$M79*$P79/12*(12-$J79+1),IF((X$27-$I79)&lt;$O79,($M79-SUM($P79:W79))*$P79,IF((X$27-$I79)=$O79,$M79-SUM($N79:W79),0)))),IF($N79="정액법",IF((X$27-$I79)&lt;0,0,IF((X$27-$I79)=0,$M79*$P79/12*(12-$J79+1),IF((X$27-$I79)&lt;$O79,$M79*$P79,IF((X$27-$I79)=$O79,$M79-SUM($Q79:W79),0))))))</f>
        <v>0</v>
      </c>
      <c r="Y79" s="88">
        <f>IF($N79="정률법",IF((Y$27-$I79)&lt;0,0,IF((Y$27-$I79)=0,$M79*$P79/12*(12-$J79+1),IF((Y$27-$I79)&lt;$O79,($M79-SUM($P79:X79))*$P79,IF((Y$27-$I79)=$O79,$M79-SUM($N79:X79),0)))),IF($N79="정액법",IF((Y$27-$I79)&lt;0,0,IF((Y$27-$I79)=0,$M79*$P79/12*(12-$J79+1),IF((Y$27-$I79)&lt;$O79,$M79*$P79,IF((Y$27-$I79)=$O79,$M79-SUM($Q79:X79),0))))))</f>
        <v>0</v>
      </c>
      <c r="Z79" s="88">
        <f>IF($N79="정률법",IF((Z$27-$I79)&lt;0,0,IF((Z$27-$I79)=0,$M79*$P79/12*(12-$J79+1),IF((Z$27-$I79)&lt;$O79,($M79-SUM($P79:Y79))*$P79,IF((Z$27-$I79)=$O79,$M79-SUM($N79:Y79),0)))),IF($N79="정액법",IF((Z$27-$I79)&lt;0,0,IF((Z$27-$I79)=0,$M79*$P79/12*(12-$J79+1),IF((Z$27-$I79)&lt;$O79,$M79*$P79,IF((Z$27-$I79)=$O79,$M79-SUM($Q79:Y79),0))))))</f>
        <v>0</v>
      </c>
      <c r="AA79" s="88">
        <f>IF($N79="정률법",IF((AA$27-$I79)&lt;0,0,IF((AA$27-$I79)=0,$M79*$P79/12*(12-$J79+1),IF((AA$27-$I79)&lt;$O79,($M79-SUM($P79:Z79))*$P79,IF((AA$27-$I79)=$O79,$M79-SUM($N79:Z79),0)))),IF($N79="정액법",IF((AA$27-$I79)&lt;0,0,IF((AA$27-$I79)=0,$M79*$P79/12*(12-$J79+1),IF((AA$27-$I79)&lt;$O79,$M79*$P79,IF((AA$27-$I79)=$O79,$M79-SUM($Q79:Z79),0))))))</f>
        <v>0</v>
      </c>
      <c r="AB79" s="88">
        <f>IF($N79="정률법",IF((AB$27-$I79)&lt;0,0,IF((AB$27-$I79)=0,$M79*$P79/12*(12-$J79+1),IF((AB$27-$I79)&lt;$O79,($M79-SUM($P79:AA79))*$P79,IF((AB$27-$I79)=$O79,$M79-SUM($N79:AA79),0)))),IF($N79="정액법",IF((AB$27-$I79)&lt;0,0,IF((AB$27-$I79)=0,$M79*$P79/12*(12-$J79+1),IF((AB$27-$I79)&lt;$O79,$M79*$P79,IF((AB$27-$I79)=$O79,$M79-SUM($Q79:AA79),0))))))</f>
        <v>0</v>
      </c>
      <c r="AC79" s="88">
        <f>IF($N79="정률법",IF((AC$27-$I79)&lt;0,0,IF((AC$27-$I79)=0,$M79*$P79/12*(12-$J79+1),IF((AC$27-$I79)&lt;$O79,($M79-SUM($P79:AB79))*$P79,IF((AC$27-$I79)=$O79,$M79-SUM($N79:AB79),0)))),IF($N79="정액법",IF((AC$27-$I79)&lt;0,0,IF((AC$27-$I79)=0,$M79*$P79/12*(12-$J79+1),IF((AC$27-$I79)&lt;$O79,$M79*$P79,IF((AC$27-$I79)=$O79,$M79-SUM($Q79:AB79),0))))))</f>
        <v>0</v>
      </c>
      <c r="AD79" s="88">
        <f>IF($N79="정률법",IF((AD$27-$I79)&lt;0,0,IF((AD$27-$I79)=0,$M79*$P79/12*(12-$J79+1),IF((AD$27-$I79)&lt;$O79,($M79-SUM($P79:AC79))*$P79,IF((AD$27-$I79)=$O79,$M79-SUM($N79:AC79),0)))),IF($N79="정액법",IF((AD$27-$I79)&lt;0,0,IF((AD$27-$I79)=0,$M79*$P79/12*(12-$J79+1),IF((AD$27-$I79)&lt;$O79,$M79*$P79,IF((AD$27-$I79)=$O79,$M79-SUM($Q79:AC79),0))))))</f>
        <v>0</v>
      </c>
      <c r="AE79" s="89"/>
      <c r="AF79" s="90">
        <f t="shared" si="39"/>
        <v>0</v>
      </c>
      <c r="AG79" s="88">
        <f t="shared" si="40"/>
        <v>0</v>
      </c>
      <c r="AH79" s="91">
        <f t="shared" si="37"/>
        <v>0</v>
      </c>
      <c r="AI79" s="77"/>
      <c r="AJ79" s="77"/>
      <c r="AK79" s="77"/>
      <c r="AL79" s="77"/>
      <c r="AM79" s="77"/>
      <c r="AN79" s="92"/>
    </row>
    <row r="80" spans="2:40" s="47" customFormat="1" ht="13.5" hidden="1" outlineLevel="2">
      <c r="B80" s="76">
        <v>5</v>
      </c>
      <c r="C80" s="77"/>
      <c r="D80" s="77"/>
      <c r="E80" s="78"/>
      <c r="F80" s="77"/>
      <c r="G80" s="191"/>
      <c r="H80" s="79"/>
      <c r="I80" s="80">
        <f t="shared" si="41"/>
        <v>1900</v>
      </c>
      <c r="J80" s="81" t="str">
        <f t="shared" si="42"/>
        <v>01</v>
      </c>
      <c r="K80" s="82"/>
      <c r="L80" s="82"/>
      <c r="M80" s="83">
        <f t="shared" si="38"/>
        <v>0</v>
      </c>
      <c r="N80" s="84" t="s">
        <v>65</v>
      </c>
      <c r="O80" s="85">
        <v>15</v>
      </c>
      <c r="P80" s="86">
        <f>IF($N80="정액법",VLOOKUP($O80,[1]Data!$J$3:$L$62,2),IF($N80="정률법",VLOOKUP($O80,[1]Data!$J$3:$L$62,3),"입력검증"))</f>
        <v>6.6000000000000003E-2</v>
      </c>
      <c r="Q80" s="108"/>
      <c r="R80" s="108"/>
      <c r="S80" s="108"/>
      <c r="T80" s="108"/>
      <c r="U80" s="108"/>
      <c r="V80" s="88">
        <f>IF($N80="정률법",IF((V$27-$I80)&lt;0,0,IF((V$27-$I80)=0,$M80*$P80/12*(12-$J80+1),IF((V$27-$I80)&lt;$O80,($M80-SUM($P80:U80))*$P80,IF((V$27-$I80)=$O80,$M80-SUM($N80:U80),0)))),IF($N80="정액법",IF((V$27-$I80)&lt;0,0,IF((V$27-$I80)=0,$M80*$P80/12*(12-$J80+1),IF((V$27-$I80)&lt;$O80,$M80*$P80,IF((V$27-$I80)=$O80,$M80-SUM($Q80:U80),0))))))</f>
        <v>0</v>
      </c>
      <c r="W80" s="88">
        <f>IF($N80="정률법",IF((W$27-$I80)&lt;0,0,IF((W$27-$I80)=0,$M80*$P80/12*(12-$J80+1),IF((W$27-$I80)&lt;$O80,($M80-SUM($P80:V80))*$P80,IF((W$27-$I80)=$O80,$M80-SUM($N80:V80),0)))),IF($N80="정액법",IF((W$27-$I80)&lt;0,0,IF((W$27-$I80)=0,$M80*$P80/12*(12-$J80+1),IF((W$27-$I80)&lt;$O80,$M80*$P80,IF((W$27-$I80)=$O80,$M80-SUM($Q80:V80),0))))))</f>
        <v>0</v>
      </c>
      <c r="X80" s="88">
        <f>IF($N80="정률법",IF((X$27-$I80)&lt;0,0,IF((X$27-$I80)=0,$M80*$P80/12*(12-$J80+1),IF((X$27-$I80)&lt;$O80,($M80-SUM($P80:W80))*$P80,IF((X$27-$I80)=$O80,$M80-SUM($N80:W80),0)))),IF($N80="정액법",IF((X$27-$I80)&lt;0,0,IF((X$27-$I80)=0,$M80*$P80/12*(12-$J80+1),IF((X$27-$I80)&lt;$O80,$M80*$P80,IF((X$27-$I80)=$O80,$M80-SUM($Q80:W80),0))))))</f>
        <v>0</v>
      </c>
      <c r="Y80" s="88">
        <f>IF($N80="정률법",IF((Y$27-$I80)&lt;0,0,IF((Y$27-$I80)=0,$M80*$P80/12*(12-$J80+1),IF((Y$27-$I80)&lt;$O80,($M80-SUM($P80:X80))*$P80,IF((Y$27-$I80)=$O80,$M80-SUM($N80:X80),0)))),IF($N80="정액법",IF((Y$27-$I80)&lt;0,0,IF((Y$27-$I80)=0,$M80*$P80/12*(12-$J80+1),IF((Y$27-$I80)&lt;$O80,$M80*$P80,IF((Y$27-$I80)=$O80,$M80-SUM($Q80:X80),0))))))</f>
        <v>0</v>
      </c>
      <c r="Z80" s="88">
        <f>IF($N80="정률법",IF((Z$27-$I80)&lt;0,0,IF((Z$27-$I80)=0,$M80*$P80/12*(12-$J80+1),IF((Z$27-$I80)&lt;$O80,($M80-SUM($P80:Y80))*$P80,IF((Z$27-$I80)=$O80,$M80-SUM($N80:Y80),0)))),IF($N80="정액법",IF((Z$27-$I80)&lt;0,0,IF((Z$27-$I80)=0,$M80*$P80/12*(12-$J80+1),IF((Z$27-$I80)&lt;$O80,$M80*$P80,IF((Z$27-$I80)=$O80,$M80-SUM($Q80:Y80),0))))))</f>
        <v>0</v>
      </c>
      <c r="AA80" s="88">
        <f>IF($N80="정률법",IF((AA$27-$I80)&lt;0,0,IF((AA$27-$I80)=0,$M80*$P80/12*(12-$J80+1),IF((AA$27-$I80)&lt;$O80,($M80-SUM($P80:Z80))*$P80,IF((AA$27-$I80)=$O80,$M80-SUM($N80:Z80),0)))),IF($N80="정액법",IF((AA$27-$I80)&lt;0,0,IF((AA$27-$I80)=0,$M80*$P80/12*(12-$J80+1),IF((AA$27-$I80)&lt;$O80,$M80*$P80,IF((AA$27-$I80)=$O80,$M80-SUM($Q80:Z80),0))))))</f>
        <v>0</v>
      </c>
      <c r="AB80" s="88">
        <f>IF($N80="정률법",IF((AB$27-$I80)&lt;0,0,IF((AB$27-$I80)=0,$M80*$P80/12*(12-$J80+1),IF((AB$27-$I80)&lt;$O80,($M80-SUM($P80:AA80))*$P80,IF((AB$27-$I80)=$O80,$M80-SUM($N80:AA80),0)))),IF($N80="정액법",IF((AB$27-$I80)&lt;0,0,IF((AB$27-$I80)=0,$M80*$P80/12*(12-$J80+1),IF((AB$27-$I80)&lt;$O80,$M80*$P80,IF((AB$27-$I80)=$O80,$M80-SUM($Q80:AA80),0))))))</f>
        <v>0</v>
      </c>
      <c r="AC80" s="88">
        <f>IF($N80="정률법",IF((AC$27-$I80)&lt;0,0,IF((AC$27-$I80)=0,$M80*$P80/12*(12-$J80+1),IF((AC$27-$I80)&lt;$O80,($M80-SUM($P80:AB80))*$P80,IF((AC$27-$I80)=$O80,$M80-SUM($N80:AB80),0)))),IF($N80="정액법",IF((AC$27-$I80)&lt;0,0,IF((AC$27-$I80)=0,$M80*$P80/12*(12-$J80+1),IF((AC$27-$I80)&lt;$O80,$M80*$P80,IF((AC$27-$I80)=$O80,$M80-SUM($Q80:AB80),0))))))</f>
        <v>0</v>
      </c>
      <c r="AD80" s="88">
        <f>IF($N80="정률법",IF((AD$27-$I80)&lt;0,0,IF((AD$27-$I80)=0,$M80*$P80/12*(12-$J80+1),IF((AD$27-$I80)&lt;$O80,($M80-SUM($P80:AC80))*$P80,IF((AD$27-$I80)=$O80,$M80-SUM($N80:AC80),0)))),IF($N80="정액법",IF((AD$27-$I80)&lt;0,0,IF((AD$27-$I80)=0,$M80*$P80/12*(12-$J80+1),IF((AD$27-$I80)&lt;$O80,$M80*$P80,IF((AD$27-$I80)=$O80,$M80-SUM($Q80:AC80),0))))))</f>
        <v>0</v>
      </c>
      <c r="AE80" s="89"/>
      <c r="AF80" s="90">
        <f t="shared" si="39"/>
        <v>0</v>
      </c>
      <c r="AG80" s="88">
        <f t="shared" si="40"/>
        <v>0</v>
      </c>
      <c r="AH80" s="91">
        <f t="shared" si="37"/>
        <v>0</v>
      </c>
      <c r="AI80" s="77"/>
      <c r="AJ80" s="77"/>
      <c r="AK80" s="77"/>
      <c r="AL80" s="77"/>
      <c r="AM80" s="77"/>
      <c r="AN80" s="92"/>
    </row>
    <row r="81" spans="2:40" s="47" customFormat="1" ht="13.5" hidden="1" outlineLevel="2">
      <c r="B81" s="76">
        <v>6</v>
      </c>
      <c r="C81" s="77"/>
      <c r="D81" s="77"/>
      <c r="E81" s="78"/>
      <c r="F81" s="77"/>
      <c r="G81" s="191"/>
      <c r="H81" s="79"/>
      <c r="I81" s="80">
        <f t="shared" si="41"/>
        <v>1900</v>
      </c>
      <c r="J81" s="81" t="str">
        <f t="shared" si="42"/>
        <v>01</v>
      </c>
      <c r="K81" s="82"/>
      <c r="L81" s="82"/>
      <c r="M81" s="83">
        <f t="shared" si="38"/>
        <v>0</v>
      </c>
      <c r="N81" s="84" t="s">
        <v>65</v>
      </c>
      <c r="O81" s="85">
        <v>15</v>
      </c>
      <c r="P81" s="86">
        <f>IF($N81="정액법",VLOOKUP($O81,[1]Data!$J$3:$L$62,2),IF($N81="정률법",VLOOKUP($O81,[1]Data!$J$3:$L$62,3),"입력검증"))</f>
        <v>6.6000000000000003E-2</v>
      </c>
      <c r="Q81" s="108"/>
      <c r="R81" s="108"/>
      <c r="S81" s="108"/>
      <c r="T81" s="108"/>
      <c r="U81" s="108"/>
      <c r="V81" s="88">
        <f>IF($N81="정률법",IF((V$27-$I81)&lt;0,0,IF((V$27-$I81)=0,$M81*$P81/12*(12-$J81+1),IF((V$27-$I81)&lt;$O81,($M81-SUM($P81:U81))*$P81,IF((V$27-$I81)=$O81,$M81-SUM($N81:U81),0)))),IF($N81="정액법",IF((V$27-$I81)&lt;0,0,IF((V$27-$I81)=0,$M81*$P81/12*(12-$J81+1),IF((V$27-$I81)&lt;$O81,$M81*$P81,IF((V$27-$I81)=$O81,$M81-SUM($Q81:U81),0))))))</f>
        <v>0</v>
      </c>
      <c r="W81" s="88">
        <f>IF($N81="정률법",IF((W$27-$I81)&lt;0,0,IF((W$27-$I81)=0,$M81*$P81/12*(12-$J81+1),IF((W$27-$I81)&lt;$O81,($M81-SUM($P81:V81))*$P81,IF((W$27-$I81)=$O81,$M81-SUM($N81:V81),0)))),IF($N81="정액법",IF((W$27-$I81)&lt;0,0,IF((W$27-$I81)=0,$M81*$P81/12*(12-$J81+1),IF((W$27-$I81)&lt;$O81,$M81*$P81,IF((W$27-$I81)=$O81,$M81-SUM($Q81:V81),0))))))</f>
        <v>0</v>
      </c>
      <c r="X81" s="88">
        <f>IF($N81="정률법",IF((X$27-$I81)&lt;0,0,IF((X$27-$I81)=0,$M81*$P81/12*(12-$J81+1),IF((X$27-$I81)&lt;$O81,($M81-SUM($P81:W81))*$P81,IF((X$27-$I81)=$O81,$M81-SUM($N81:W81),0)))),IF($N81="정액법",IF((X$27-$I81)&lt;0,0,IF((X$27-$I81)=0,$M81*$P81/12*(12-$J81+1),IF((X$27-$I81)&lt;$O81,$M81*$P81,IF((X$27-$I81)=$O81,$M81-SUM($Q81:W81),0))))))</f>
        <v>0</v>
      </c>
      <c r="Y81" s="88">
        <f>IF($N81="정률법",IF((Y$27-$I81)&lt;0,0,IF((Y$27-$I81)=0,$M81*$P81/12*(12-$J81+1),IF((Y$27-$I81)&lt;$O81,($M81-SUM($P81:X81))*$P81,IF((Y$27-$I81)=$O81,$M81-SUM($N81:X81),0)))),IF($N81="정액법",IF((Y$27-$I81)&lt;0,0,IF((Y$27-$I81)=0,$M81*$P81/12*(12-$J81+1),IF((Y$27-$I81)&lt;$O81,$M81*$P81,IF((Y$27-$I81)=$O81,$M81-SUM($Q81:X81),0))))))</f>
        <v>0</v>
      </c>
      <c r="Z81" s="88">
        <f>IF($N81="정률법",IF((Z$27-$I81)&lt;0,0,IF((Z$27-$I81)=0,$M81*$P81/12*(12-$J81+1),IF((Z$27-$I81)&lt;$O81,($M81-SUM($P81:Y81))*$P81,IF((Z$27-$I81)=$O81,$M81-SUM($N81:Y81),0)))),IF($N81="정액법",IF((Z$27-$I81)&lt;0,0,IF((Z$27-$I81)=0,$M81*$P81/12*(12-$J81+1),IF((Z$27-$I81)&lt;$O81,$M81*$P81,IF((Z$27-$I81)=$O81,$M81-SUM($Q81:Y81),0))))))</f>
        <v>0</v>
      </c>
      <c r="AA81" s="88">
        <f>IF($N81="정률법",IF((AA$27-$I81)&lt;0,0,IF((AA$27-$I81)=0,$M81*$P81/12*(12-$J81+1),IF((AA$27-$I81)&lt;$O81,($M81-SUM($P81:Z81))*$P81,IF((AA$27-$I81)=$O81,$M81-SUM($N81:Z81),0)))),IF($N81="정액법",IF((AA$27-$I81)&lt;0,0,IF((AA$27-$I81)=0,$M81*$P81/12*(12-$J81+1),IF((AA$27-$I81)&lt;$O81,$M81*$P81,IF((AA$27-$I81)=$O81,$M81-SUM($Q81:Z81),0))))))</f>
        <v>0</v>
      </c>
      <c r="AB81" s="88">
        <f>IF($N81="정률법",IF((AB$27-$I81)&lt;0,0,IF((AB$27-$I81)=0,$M81*$P81/12*(12-$J81+1),IF((AB$27-$I81)&lt;$O81,($M81-SUM($P81:AA81))*$P81,IF((AB$27-$I81)=$O81,$M81-SUM($N81:AA81),0)))),IF($N81="정액법",IF((AB$27-$I81)&lt;0,0,IF((AB$27-$I81)=0,$M81*$P81/12*(12-$J81+1),IF((AB$27-$I81)&lt;$O81,$M81*$P81,IF((AB$27-$I81)=$O81,$M81-SUM($Q81:AA81),0))))))</f>
        <v>0</v>
      </c>
      <c r="AC81" s="88">
        <f>IF($N81="정률법",IF((AC$27-$I81)&lt;0,0,IF((AC$27-$I81)=0,$M81*$P81/12*(12-$J81+1),IF((AC$27-$I81)&lt;$O81,($M81-SUM($P81:AB81))*$P81,IF((AC$27-$I81)=$O81,$M81-SUM($N81:AB81),0)))),IF($N81="정액법",IF((AC$27-$I81)&lt;0,0,IF((AC$27-$I81)=0,$M81*$P81/12*(12-$J81+1),IF((AC$27-$I81)&lt;$O81,$M81*$P81,IF((AC$27-$I81)=$O81,$M81-SUM($Q81:AB81),0))))))</f>
        <v>0</v>
      </c>
      <c r="AD81" s="88">
        <f>IF($N81="정률법",IF((AD$27-$I81)&lt;0,0,IF((AD$27-$I81)=0,$M81*$P81/12*(12-$J81+1),IF((AD$27-$I81)&lt;$O81,($M81-SUM($P81:AC81))*$P81,IF((AD$27-$I81)=$O81,$M81-SUM($N81:AC81),0)))),IF($N81="정액법",IF((AD$27-$I81)&lt;0,0,IF((AD$27-$I81)=0,$M81*$P81/12*(12-$J81+1),IF((AD$27-$I81)&lt;$O81,$M81*$P81,IF((AD$27-$I81)=$O81,$M81-SUM($Q81:AC81),0))))))</f>
        <v>0</v>
      </c>
      <c r="AE81" s="89"/>
      <c r="AF81" s="90">
        <f t="shared" si="39"/>
        <v>0</v>
      </c>
      <c r="AG81" s="88">
        <f t="shared" si="40"/>
        <v>0</v>
      </c>
      <c r="AH81" s="91">
        <f t="shared" si="37"/>
        <v>0</v>
      </c>
      <c r="AI81" s="77"/>
      <c r="AJ81" s="77"/>
      <c r="AK81" s="77"/>
      <c r="AL81" s="77"/>
      <c r="AM81" s="77"/>
      <c r="AN81" s="92"/>
    </row>
    <row r="82" spans="2:40" s="47" customFormat="1" ht="13.5" hidden="1" outlineLevel="2">
      <c r="B82" s="76">
        <v>7</v>
      </c>
      <c r="C82" s="77"/>
      <c r="D82" s="77"/>
      <c r="E82" s="78"/>
      <c r="F82" s="77"/>
      <c r="G82" s="191"/>
      <c r="H82" s="79"/>
      <c r="I82" s="80">
        <f t="shared" si="41"/>
        <v>1900</v>
      </c>
      <c r="J82" s="81" t="str">
        <f t="shared" si="42"/>
        <v>01</v>
      </c>
      <c r="K82" s="82"/>
      <c r="L82" s="82"/>
      <c r="M82" s="83">
        <f t="shared" si="38"/>
        <v>0</v>
      </c>
      <c r="N82" s="84" t="s">
        <v>65</v>
      </c>
      <c r="O82" s="85">
        <v>15</v>
      </c>
      <c r="P82" s="86">
        <f>IF($N82="정액법",VLOOKUP($O82,[1]Data!$J$3:$L$62,2),IF($N82="정률법",VLOOKUP($O82,[1]Data!$J$3:$L$62,3),"입력검증"))</f>
        <v>6.6000000000000003E-2</v>
      </c>
      <c r="Q82" s="108"/>
      <c r="R82" s="108"/>
      <c r="S82" s="108"/>
      <c r="T82" s="108"/>
      <c r="U82" s="108"/>
      <c r="V82" s="88">
        <f>IF($N82="정률법",IF((V$27-$I82)&lt;0,0,IF((V$27-$I82)=0,$M82*$P82/12*(12-$J82+1),IF((V$27-$I82)&lt;$O82,($M82-SUM($P82:U82))*$P82,IF((V$27-$I82)=$O82,$M82-SUM($N82:U82),0)))),IF($N82="정액법",IF((V$27-$I82)&lt;0,0,IF((V$27-$I82)=0,$M82*$P82/12*(12-$J82+1),IF((V$27-$I82)&lt;$O82,$M82*$P82,IF((V$27-$I82)=$O82,$M82-SUM($Q82:U82),0))))))</f>
        <v>0</v>
      </c>
      <c r="W82" s="88">
        <f>IF($N82="정률법",IF((W$27-$I82)&lt;0,0,IF((W$27-$I82)=0,$M82*$P82/12*(12-$J82+1),IF((W$27-$I82)&lt;$O82,($M82-SUM($P82:V82))*$P82,IF((W$27-$I82)=$O82,$M82-SUM($N82:V82),0)))),IF($N82="정액법",IF((W$27-$I82)&lt;0,0,IF((W$27-$I82)=0,$M82*$P82/12*(12-$J82+1),IF((W$27-$I82)&lt;$O82,$M82*$P82,IF((W$27-$I82)=$O82,$M82-SUM($Q82:V82),0))))))</f>
        <v>0</v>
      </c>
      <c r="X82" s="88">
        <f>IF($N82="정률법",IF((X$27-$I82)&lt;0,0,IF((X$27-$I82)=0,$M82*$P82/12*(12-$J82+1),IF((X$27-$I82)&lt;$O82,($M82-SUM($P82:W82))*$P82,IF((X$27-$I82)=$O82,$M82-SUM($N82:W82),0)))),IF($N82="정액법",IF((X$27-$I82)&lt;0,0,IF((X$27-$I82)=0,$M82*$P82/12*(12-$J82+1),IF((X$27-$I82)&lt;$O82,$M82*$P82,IF((X$27-$I82)=$O82,$M82-SUM($Q82:W82),0))))))</f>
        <v>0</v>
      </c>
      <c r="Y82" s="88">
        <f>IF($N82="정률법",IF((Y$27-$I82)&lt;0,0,IF((Y$27-$I82)=0,$M82*$P82/12*(12-$J82+1),IF((Y$27-$I82)&lt;$O82,($M82-SUM($P82:X82))*$P82,IF((Y$27-$I82)=$O82,$M82-SUM($N82:X82),0)))),IF($N82="정액법",IF((Y$27-$I82)&lt;0,0,IF((Y$27-$I82)=0,$M82*$P82/12*(12-$J82+1),IF((Y$27-$I82)&lt;$O82,$M82*$P82,IF((Y$27-$I82)=$O82,$M82-SUM($Q82:X82),0))))))</f>
        <v>0</v>
      </c>
      <c r="Z82" s="88">
        <f>IF($N82="정률법",IF((Z$27-$I82)&lt;0,0,IF((Z$27-$I82)=0,$M82*$P82/12*(12-$J82+1),IF((Z$27-$I82)&lt;$O82,($M82-SUM($P82:Y82))*$P82,IF((Z$27-$I82)=$O82,$M82-SUM($N82:Y82),0)))),IF($N82="정액법",IF((Z$27-$I82)&lt;0,0,IF((Z$27-$I82)=0,$M82*$P82/12*(12-$J82+1),IF((Z$27-$I82)&lt;$O82,$M82*$P82,IF((Z$27-$I82)=$O82,$M82-SUM($Q82:Y82),0))))))</f>
        <v>0</v>
      </c>
      <c r="AA82" s="88">
        <f>IF($N82="정률법",IF((AA$27-$I82)&lt;0,0,IF((AA$27-$I82)=0,$M82*$P82/12*(12-$J82+1),IF((AA$27-$I82)&lt;$O82,($M82-SUM($P82:Z82))*$P82,IF((AA$27-$I82)=$O82,$M82-SUM($N82:Z82),0)))),IF($N82="정액법",IF((AA$27-$I82)&lt;0,0,IF((AA$27-$I82)=0,$M82*$P82/12*(12-$J82+1),IF((AA$27-$I82)&lt;$O82,$M82*$P82,IF((AA$27-$I82)=$O82,$M82-SUM($Q82:Z82),0))))))</f>
        <v>0</v>
      </c>
      <c r="AB82" s="88">
        <f>IF($N82="정률법",IF((AB$27-$I82)&lt;0,0,IF((AB$27-$I82)=0,$M82*$P82/12*(12-$J82+1),IF((AB$27-$I82)&lt;$O82,($M82-SUM($P82:AA82))*$P82,IF((AB$27-$I82)=$O82,$M82-SUM($N82:AA82),0)))),IF($N82="정액법",IF((AB$27-$I82)&lt;0,0,IF((AB$27-$I82)=0,$M82*$P82/12*(12-$J82+1),IF((AB$27-$I82)&lt;$O82,$M82*$P82,IF((AB$27-$I82)=$O82,$M82-SUM($Q82:AA82),0))))))</f>
        <v>0</v>
      </c>
      <c r="AC82" s="88">
        <f>IF($N82="정률법",IF((AC$27-$I82)&lt;0,0,IF((AC$27-$I82)=0,$M82*$P82/12*(12-$J82+1),IF((AC$27-$I82)&lt;$O82,($M82-SUM($P82:AB82))*$P82,IF((AC$27-$I82)=$O82,$M82-SUM($N82:AB82),0)))),IF($N82="정액법",IF((AC$27-$I82)&lt;0,0,IF((AC$27-$I82)=0,$M82*$P82/12*(12-$J82+1),IF((AC$27-$I82)&lt;$O82,$M82*$P82,IF((AC$27-$I82)=$O82,$M82-SUM($Q82:AB82),0))))))</f>
        <v>0</v>
      </c>
      <c r="AD82" s="88">
        <f>IF($N82="정률법",IF((AD$27-$I82)&lt;0,0,IF((AD$27-$I82)=0,$M82*$P82/12*(12-$J82+1),IF((AD$27-$I82)&lt;$O82,($M82-SUM($P82:AC82))*$P82,IF((AD$27-$I82)=$O82,$M82-SUM($N82:AC82),0)))),IF($N82="정액법",IF((AD$27-$I82)&lt;0,0,IF((AD$27-$I82)=0,$M82*$P82/12*(12-$J82+1),IF((AD$27-$I82)&lt;$O82,$M82*$P82,IF((AD$27-$I82)=$O82,$M82-SUM($Q82:AC82),0))))))</f>
        <v>0</v>
      </c>
      <c r="AE82" s="89"/>
      <c r="AF82" s="90">
        <f t="shared" si="39"/>
        <v>0</v>
      </c>
      <c r="AG82" s="88">
        <f t="shared" si="40"/>
        <v>0</v>
      </c>
      <c r="AH82" s="91">
        <f t="shared" si="37"/>
        <v>0</v>
      </c>
      <c r="AI82" s="77"/>
      <c r="AJ82" s="77"/>
      <c r="AK82" s="77"/>
      <c r="AL82" s="77"/>
      <c r="AM82" s="77"/>
      <c r="AN82" s="92"/>
    </row>
    <row r="83" spans="2:40" s="47" customFormat="1" ht="13.5" hidden="1" outlineLevel="2">
      <c r="B83" s="76">
        <v>8</v>
      </c>
      <c r="C83" s="77"/>
      <c r="D83" s="77"/>
      <c r="E83" s="78"/>
      <c r="F83" s="77"/>
      <c r="G83" s="191"/>
      <c r="H83" s="79"/>
      <c r="I83" s="80">
        <f t="shared" si="41"/>
        <v>1900</v>
      </c>
      <c r="J83" s="81" t="str">
        <f t="shared" si="42"/>
        <v>01</v>
      </c>
      <c r="K83" s="82"/>
      <c r="L83" s="82"/>
      <c r="M83" s="83">
        <f t="shared" si="38"/>
        <v>0</v>
      </c>
      <c r="N83" s="84" t="s">
        <v>65</v>
      </c>
      <c r="O83" s="85">
        <v>15</v>
      </c>
      <c r="P83" s="86">
        <f>IF($N83="정액법",VLOOKUP($O83,[1]Data!$J$3:$L$62,2),IF($N83="정률법",VLOOKUP($O83,[1]Data!$J$3:$L$62,3),"입력검증"))</f>
        <v>6.6000000000000003E-2</v>
      </c>
      <c r="Q83" s="108"/>
      <c r="R83" s="108"/>
      <c r="S83" s="108"/>
      <c r="T83" s="108"/>
      <c r="U83" s="108"/>
      <c r="V83" s="88">
        <f>IF($N83="정률법",IF((V$27-$I83)&lt;0,0,IF((V$27-$I83)=0,$M83*$P83/12*(12-$J83+1),IF((V$27-$I83)&lt;$O83,($M83-SUM($P83:U83))*$P83,IF((V$27-$I83)=$O83,$M83-SUM($N83:U83),0)))),IF($N83="정액법",IF((V$27-$I83)&lt;0,0,IF((V$27-$I83)=0,$M83*$P83/12*(12-$J83+1),IF((V$27-$I83)&lt;$O83,$M83*$P83,IF((V$27-$I83)=$O83,$M83-SUM($Q83:U83),0))))))</f>
        <v>0</v>
      </c>
      <c r="W83" s="88">
        <f>IF($N83="정률법",IF((W$27-$I83)&lt;0,0,IF((W$27-$I83)=0,$M83*$P83/12*(12-$J83+1),IF((W$27-$I83)&lt;$O83,($M83-SUM($P83:V83))*$P83,IF((W$27-$I83)=$O83,$M83-SUM($N83:V83),0)))),IF($N83="정액법",IF((W$27-$I83)&lt;0,0,IF((W$27-$I83)=0,$M83*$P83/12*(12-$J83+1),IF((W$27-$I83)&lt;$O83,$M83*$P83,IF((W$27-$I83)=$O83,$M83-SUM($Q83:V83),0))))))</f>
        <v>0</v>
      </c>
      <c r="X83" s="88">
        <f>IF($N83="정률법",IF((X$27-$I83)&lt;0,0,IF((X$27-$I83)=0,$M83*$P83/12*(12-$J83+1),IF((X$27-$I83)&lt;$O83,($M83-SUM($P83:W83))*$P83,IF((X$27-$I83)=$O83,$M83-SUM($N83:W83),0)))),IF($N83="정액법",IF((X$27-$I83)&lt;0,0,IF((X$27-$I83)=0,$M83*$P83/12*(12-$J83+1),IF((X$27-$I83)&lt;$O83,$M83*$P83,IF((X$27-$I83)=$O83,$M83-SUM($Q83:W83),0))))))</f>
        <v>0</v>
      </c>
      <c r="Y83" s="88">
        <f>IF($N83="정률법",IF((Y$27-$I83)&lt;0,0,IF((Y$27-$I83)=0,$M83*$P83/12*(12-$J83+1),IF((Y$27-$I83)&lt;$O83,($M83-SUM($P83:X83))*$P83,IF((Y$27-$I83)=$O83,$M83-SUM($N83:X83),0)))),IF($N83="정액법",IF((Y$27-$I83)&lt;0,0,IF((Y$27-$I83)=0,$M83*$P83/12*(12-$J83+1),IF((Y$27-$I83)&lt;$O83,$M83*$P83,IF((Y$27-$I83)=$O83,$M83-SUM($Q83:X83),0))))))</f>
        <v>0</v>
      </c>
      <c r="Z83" s="88">
        <f>IF($N83="정률법",IF((Z$27-$I83)&lt;0,0,IF((Z$27-$I83)=0,$M83*$P83/12*(12-$J83+1),IF((Z$27-$I83)&lt;$O83,($M83-SUM($P83:Y83))*$P83,IF((Z$27-$I83)=$O83,$M83-SUM($N83:Y83),0)))),IF($N83="정액법",IF((Z$27-$I83)&lt;0,0,IF((Z$27-$I83)=0,$M83*$P83/12*(12-$J83+1),IF((Z$27-$I83)&lt;$O83,$M83*$P83,IF((Z$27-$I83)=$O83,$M83-SUM($Q83:Y83),0))))))</f>
        <v>0</v>
      </c>
      <c r="AA83" s="88">
        <f>IF($N83="정률법",IF((AA$27-$I83)&lt;0,0,IF((AA$27-$I83)=0,$M83*$P83/12*(12-$J83+1),IF((AA$27-$I83)&lt;$O83,($M83-SUM($P83:Z83))*$P83,IF((AA$27-$I83)=$O83,$M83-SUM($N83:Z83),0)))),IF($N83="정액법",IF((AA$27-$I83)&lt;0,0,IF((AA$27-$I83)=0,$M83*$P83/12*(12-$J83+1),IF((AA$27-$I83)&lt;$O83,$M83*$P83,IF((AA$27-$I83)=$O83,$M83-SUM($Q83:Z83),0))))))</f>
        <v>0</v>
      </c>
      <c r="AB83" s="88">
        <f>IF($N83="정률법",IF((AB$27-$I83)&lt;0,0,IF((AB$27-$I83)=0,$M83*$P83/12*(12-$J83+1),IF((AB$27-$I83)&lt;$O83,($M83-SUM($P83:AA83))*$P83,IF((AB$27-$I83)=$O83,$M83-SUM($N83:AA83),0)))),IF($N83="정액법",IF((AB$27-$I83)&lt;0,0,IF((AB$27-$I83)=0,$M83*$P83/12*(12-$J83+1),IF((AB$27-$I83)&lt;$O83,$M83*$P83,IF((AB$27-$I83)=$O83,$M83-SUM($Q83:AA83),0))))))</f>
        <v>0</v>
      </c>
      <c r="AC83" s="88">
        <f>IF($N83="정률법",IF((AC$27-$I83)&lt;0,0,IF((AC$27-$I83)=0,$M83*$P83/12*(12-$J83+1),IF((AC$27-$I83)&lt;$O83,($M83-SUM($P83:AB83))*$P83,IF((AC$27-$I83)=$O83,$M83-SUM($N83:AB83),0)))),IF($N83="정액법",IF((AC$27-$I83)&lt;0,0,IF((AC$27-$I83)=0,$M83*$P83/12*(12-$J83+1),IF((AC$27-$I83)&lt;$O83,$M83*$P83,IF((AC$27-$I83)=$O83,$M83-SUM($Q83:AB83),0))))))</f>
        <v>0</v>
      </c>
      <c r="AD83" s="88">
        <f>IF($N83="정률법",IF((AD$27-$I83)&lt;0,0,IF((AD$27-$I83)=0,$M83*$P83/12*(12-$J83+1),IF((AD$27-$I83)&lt;$O83,($M83-SUM($P83:AC83))*$P83,IF((AD$27-$I83)=$O83,$M83-SUM($N83:AC83),0)))),IF($N83="정액법",IF((AD$27-$I83)&lt;0,0,IF((AD$27-$I83)=0,$M83*$P83/12*(12-$J83+1),IF((AD$27-$I83)&lt;$O83,$M83*$P83,IF((AD$27-$I83)=$O83,$M83-SUM($Q83:AC83),0))))))</f>
        <v>0</v>
      </c>
      <c r="AE83" s="89"/>
      <c r="AF83" s="90">
        <f t="shared" si="39"/>
        <v>0</v>
      </c>
      <c r="AG83" s="88">
        <f t="shared" si="40"/>
        <v>0</v>
      </c>
      <c r="AH83" s="91">
        <f t="shared" si="37"/>
        <v>0</v>
      </c>
      <c r="AI83" s="77"/>
      <c r="AJ83" s="77"/>
      <c r="AK83" s="77"/>
      <c r="AL83" s="77"/>
      <c r="AM83" s="77"/>
      <c r="AN83" s="92"/>
    </row>
    <row r="84" spans="2:40" s="47" customFormat="1" ht="13.5" hidden="1" outlineLevel="2">
      <c r="B84" s="76">
        <v>9</v>
      </c>
      <c r="C84" s="77"/>
      <c r="D84" s="77"/>
      <c r="E84" s="78"/>
      <c r="F84" s="77"/>
      <c r="G84" s="191"/>
      <c r="H84" s="79"/>
      <c r="I84" s="80">
        <f t="shared" si="41"/>
        <v>1900</v>
      </c>
      <c r="J84" s="81" t="str">
        <f t="shared" si="42"/>
        <v>01</v>
      </c>
      <c r="K84" s="82"/>
      <c r="L84" s="82"/>
      <c r="M84" s="83">
        <f t="shared" si="38"/>
        <v>0</v>
      </c>
      <c r="N84" s="84" t="s">
        <v>65</v>
      </c>
      <c r="O84" s="85">
        <v>15</v>
      </c>
      <c r="P84" s="86">
        <f>IF($N84="정액법",VLOOKUP($O84,[1]Data!$J$3:$L$62,2),IF($N84="정률법",VLOOKUP($O84,[1]Data!$J$3:$L$62,3),"입력검증"))</f>
        <v>6.6000000000000003E-2</v>
      </c>
      <c r="Q84" s="108"/>
      <c r="R84" s="108"/>
      <c r="S84" s="108"/>
      <c r="T84" s="108"/>
      <c r="U84" s="108"/>
      <c r="V84" s="88">
        <f>IF($N84="정률법",IF((V$27-$I84)&lt;0,0,IF((V$27-$I84)=0,$M84*$P84/12*(12-$J84+1),IF((V$27-$I84)&lt;$O84,($M84-SUM($P84:U84))*$P84,IF((V$27-$I84)=$O84,$M84-SUM($N84:U84),0)))),IF($N84="정액법",IF((V$27-$I84)&lt;0,0,IF((V$27-$I84)=0,$M84*$P84/12*(12-$J84+1),IF((V$27-$I84)&lt;$O84,$M84*$P84,IF((V$27-$I84)=$O84,$M84-SUM($Q84:U84),0))))))</f>
        <v>0</v>
      </c>
      <c r="W84" s="88">
        <f>IF($N84="정률법",IF((W$27-$I84)&lt;0,0,IF((W$27-$I84)=0,$M84*$P84/12*(12-$J84+1),IF((W$27-$I84)&lt;$O84,($M84-SUM($P84:V84))*$P84,IF((W$27-$I84)=$O84,$M84-SUM($N84:V84),0)))),IF($N84="정액법",IF((W$27-$I84)&lt;0,0,IF((W$27-$I84)=0,$M84*$P84/12*(12-$J84+1),IF((W$27-$I84)&lt;$O84,$M84*$P84,IF((W$27-$I84)=$O84,$M84-SUM($Q84:V84),0))))))</f>
        <v>0</v>
      </c>
      <c r="X84" s="88">
        <f>IF($N84="정률법",IF((X$27-$I84)&lt;0,0,IF((X$27-$I84)=0,$M84*$P84/12*(12-$J84+1),IF((X$27-$I84)&lt;$O84,($M84-SUM($P84:W84))*$P84,IF((X$27-$I84)=$O84,$M84-SUM($N84:W84),0)))),IF($N84="정액법",IF((X$27-$I84)&lt;0,0,IF((X$27-$I84)=0,$M84*$P84/12*(12-$J84+1),IF((X$27-$I84)&lt;$O84,$M84*$P84,IF((X$27-$I84)=$O84,$M84-SUM($Q84:W84),0))))))</f>
        <v>0</v>
      </c>
      <c r="Y84" s="88">
        <f>IF($N84="정률법",IF((Y$27-$I84)&lt;0,0,IF((Y$27-$I84)=0,$M84*$P84/12*(12-$J84+1),IF((Y$27-$I84)&lt;$O84,($M84-SUM($P84:X84))*$P84,IF((Y$27-$I84)=$O84,$M84-SUM($N84:X84),0)))),IF($N84="정액법",IF((Y$27-$I84)&lt;0,0,IF((Y$27-$I84)=0,$M84*$P84/12*(12-$J84+1),IF((Y$27-$I84)&lt;$O84,$M84*$P84,IF((Y$27-$I84)=$O84,$M84-SUM($Q84:X84),0))))))</f>
        <v>0</v>
      </c>
      <c r="Z84" s="88">
        <f>IF($N84="정률법",IF((Z$27-$I84)&lt;0,0,IF((Z$27-$I84)=0,$M84*$P84/12*(12-$J84+1),IF((Z$27-$I84)&lt;$O84,($M84-SUM($P84:Y84))*$P84,IF((Z$27-$I84)=$O84,$M84-SUM($N84:Y84),0)))),IF($N84="정액법",IF((Z$27-$I84)&lt;0,0,IF((Z$27-$I84)=0,$M84*$P84/12*(12-$J84+1),IF((Z$27-$I84)&lt;$O84,$M84*$P84,IF((Z$27-$I84)=$O84,$M84-SUM($Q84:Y84),0))))))</f>
        <v>0</v>
      </c>
      <c r="AA84" s="88">
        <f>IF($N84="정률법",IF((AA$27-$I84)&lt;0,0,IF((AA$27-$I84)=0,$M84*$P84/12*(12-$J84+1),IF((AA$27-$I84)&lt;$O84,($M84-SUM($P84:Z84))*$P84,IF((AA$27-$I84)=$O84,$M84-SUM($N84:Z84),0)))),IF($N84="정액법",IF((AA$27-$I84)&lt;0,0,IF((AA$27-$I84)=0,$M84*$P84/12*(12-$J84+1),IF((AA$27-$I84)&lt;$O84,$M84*$P84,IF((AA$27-$I84)=$O84,$M84-SUM($Q84:Z84),0))))))</f>
        <v>0</v>
      </c>
      <c r="AB84" s="88">
        <f>IF($N84="정률법",IF((AB$27-$I84)&lt;0,0,IF((AB$27-$I84)=0,$M84*$P84/12*(12-$J84+1),IF((AB$27-$I84)&lt;$O84,($M84-SUM($P84:AA84))*$P84,IF((AB$27-$I84)=$O84,$M84-SUM($N84:AA84),0)))),IF($N84="정액법",IF((AB$27-$I84)&lt;0,0,IF((AB$27-$I84)=0,$M84*$P84/12*(12-$J84+1),IF((AB$27-$I84)&lt;$O84,$M84*$P84,IF((AB$27-$I84)=$O84,$M84-SUM($Q84:AA84),0))))))</f>
        <v>0</v>
      </c>
      <c r="AC84" s="88">
        <f>IF($N84="정률법",IF((AC$27-$I84)&lt;0,0,IF((AC$27-$I84)=0,$M84*$P84/12*(12-$J84+1),IF((AC$27-$I84)&lt;$O84,($M84-SUM($P84:AB84))*$P84,IF((AC$27-$I84)=$O84,$M84-SUM($N84:AB84),0)))),IF($N84="정액법",IF((AC$27-$I84)&lt;0,0,IF((AC$27-$I84)=0,$M84*$P84/12*(12-$J84+1),IF((AC$27-$I84)&lt;$O84,$M84*$P84,IF((AC$27-$I84)=$O84,$M84-SUM($Q84:AB84),0))))))</f>
        <v>0</v>
      </c>
      <c r="AD84" s="88">
        <f>IF($N84="정률법",IF((AD$27-$I84)&lt;0,0,IF((AD$27-$I84)=0,$M84*$P84/12*(12-$J84+1),IF((AD$27-$I84)&lt;$O84,($M84-SUM($P84:AC84))*$P84,IF((AD$27-$I84)=$O84,$M84-SUM($N84:AC84),0)))),IF($N84="정액법",IF((AD$27-$I84)&lt;0,0,IF((AD$27-$I84)=0,$M84*$P84/12*(12-$J84+1),IF((AD$27-$I84)&lt;$O84,$M84*$P84,IF((AD$27-$I84)=$O84,$M84-SUM($Q84:AC84),0))))))</f>
        <v>0</v>
      </c>
      <c r="AE84" s="89"/>
      <c r="AF84" s="90">
        <f t="shared" si="39"/>
        <v>0</v>
      </c>
      <c r="AG84" s="88">
        <f t="shared" si="40"/>
        <v>0</v>
      </c>
      <c r="AH84" s="91">
        <f t="shared" si="37"/>
        <v>0</v>
      </c>
      <c r="AI84" s="77"/>
      <c r="AJ84" s="77"/>
      <c r="AK84" s="77"/>
      <c r="AL84" s="77"/>
      <c r="AM84" s="77"/>
      <c r="AN84" s="92"/>
    </row>
    <row r="85" spans="2:40" s="47" customFormat="1" ht="13.5" hidden="1" outlineLevel="2">
      <c r="B85" s="76">
        <v>10</v>
      </c>
      <c r="C85" s="77"/>
      <c r="D85" s="77"/>
      <c r="E85" s="78"/>
      <c r="F85" s="77"/>
      <c r="G85" s="191"/>
      <c r="H85" s="79"/>
      <c r="I85" s="80">
        <f t="shared" si="41"/>
        <v>1900</v>
      </c>
      <c r="J85" s="81" t="str">
        <f t="shared" si="42"/>
        <v>01</v>
      </c>
      <c r="K85" s="82"/>
      <c r="L85" s="82"/>
      <c r="M85" s="83">
        <f t="shared" si="38"/>
        <v>0</v>
      </c>
      <c r="N85" s="84" t="s">
        <v>65</v>
      </c>
      <c r="O85" s="85">
        <v>15</v>
      </c>
      <c r="P85" s="86">
        <f>IF($N85="정액법",VLOOKUP($O85,[1]Data!$J$3:$L$62,2),IF($N85="정률법",VLOOKUP($O85,[1]Data!$J$3:$L$62,3),"입력검증"))</f>
        <v>6.6000000000000003E-2</v>
      </c>
      <c r="Q85" s="108"/>
      <c r="R85" s="108"/>
      <c r="S85" s="108"/>
      <c r="T85" s="108"/>
      <c r="U85" s="108"/>
      <c r="V85" s="88">
        <f>IF($N85="정률법",IF((V$27-$I85)&lt;0,0,IF((V$27-$I85)=0,$M85*$P85/12*(12-$J85+1),IF((V$27-$I85)&lt;$O85,($M85-SUM($P85:U85))*$P85,IF((V$27-$I85)=$O85,$M85-SUM($N85:U85),0)))),IF($N85="정액법",IF((V$27-$I85)&lt;0,0,IF((V$27-$I85)=0,$M85*$P85/12*(12-$J85+1),IF((V$27-$I85)&lt;$O85,$M85*$P85,IF((V$27-$I85)=$O85,$M85-SUM($Q85:U85),0))))))</f>
        <v>0</v>
      </c>
      <c r="W85" s="88">
        <f>IF($N85="정률법",IF((W$27-$I85)&lt;0,0,IF((W$27-$I85)=0,$M85*$P85/12*(12-$J85+1),IF((W$27-$I85)&lt;$O85,($M85-SUM($P85:V85))*$P85,IF((W$27-$I85)=$O85,$M85-SUM($N85:V85),0)))),IF($N85="정액법",IF((W$27-$I85)&lt;0,0,IF((W$27-$I85)=0,$M85*$P85/12*(12-$J85+1),IF((W$27-$I85)&lt;$O85,$M85*$P85,IF((W$27-$I85)=$O85,$M85-SUM($Q85:V85),0))))))</f>
        <v>0</v>
      </c>
      <c r="X85" s="88">
        <f>IF($N85="정률법",IF((X$27-$I85)&lt;0,0,IF((X$27-$I85)=0,$M85*$P85/12*(12-$J85+1),IF((X$27-$I85)&lt;$O85,($M85-SUM($P85:W85))*$P85,IF((X$27-$I85)=$O85,$M85-SUM($N85:W85),0)))),IF($N85="정액법",IF((X$27-$I85)&lt;0,0,IF((X$27-$I85)=0,$M85*$P85/12*(12-$J85+1),IF((X$27-$I85)&lt;$O85,$M85*$P85,IF((X$27-$I85)=$O85,$M85-SUM($Q85:W85),0))))))</f>
        <v>0</v>
      </c>
      <c r="Y85" s="88">
        <f>IF($N85="정률법",IF((Y$27-$I85)&lt;0,0,IF((Y$27-$I85)=0,$M85*$P85/12*(12-$J85+1),IF((Y$27-$I85)&lt;$O85,($M85-SUM($P85:X85))*$P85,IF((Y$27-$I85)=$O85,$M85-SUM($N85:X85),0)))),IF($N85="정액법",IF((Y$27-$I85)&lt;0,0,IF((Y$27-$I85)=0,$M85*$P85/12*(12-$J85+1),IF((Y$27-$I85)&lt;$O85,$M85*$P85,IF((Y$27-$I85)=$O85,$M85-SUM($Q85:X85),0))))))</f>
        <v>0</v>
      </c>
      <c r="Z85" s="88">
        <f>IF($N85="정률법",IF((Z$27-$I85)&lt;0,0,IF((Z$27-$I85)=0,$M85*$P85/12*(12-$J85+1),IF((Z$27-$I85)&lt;$O85,($M85-SUM($P85:Y85))*$P85,IF((Z$27-$I85)=$O85,$M85-SUM($N85:Y85),0)))),IF($N85="정액법",IF((Z$27-$I85)&lt;0,0,IF((Z$27-$I85)=0,$M85*$P85/12*(12-$J85+1),IF((Z$27-$I85)&lt;$O85,$M85*$P85,IF((Z$27-$I85)=$O85,$M85-SUM($Q85:Y85),0))))))</f>
        <v>0</v>
      </c>
      <c r="AA85" s="88">
        <f>IF($N85="정률법",IF((AA$27-$I85)&lt;0,0,IF((AA$27-$I85)=0,$M85*$P85/12*(12-$J85+1),IF((AA$27-$I85)&lt;$O85,($M85-SUM($P85:Z85))*$P85,IF((AA$27-$I85)=$O85,$M85-SUM($N85:Z85),0)))),IF($N85="정액법",IF((AA$27-$I85)&lt;0,0,IF((AA$27-$I85)=0,$M85*$P85/12*(12-$J85+1),IF((AA$27-$I85)&lt;$O85,$M85*$P85,IF((AA$27-$I85)=$O85,$M85-SUM($Q85:Z85),0))))))</f>
        <v>0</v>
      </c>
      <c r="AB85" s="88">
        <f>IF($N85="정률법",IF((AB$27-$I85)&lt;0,0,IF((AB$27-$I85)=0,$M85*$P85/12*(12-$J85+1),IF((AB$27-$I85)&lt;$O85,($M85-SUM($P85:AA85))*$P85,IF((AB$27-$I85)=$O85,$M85-SUM($N85:AA85),0)))),IF($N85="정액법",IF((AB$27-$I85)&lt;0,0,IF((AB$27-$I85)=0,$M85*$P85/12*(12-$J85+1),IF((AB$27-$I85)&lt;$O85,$M85*$P85,IF((AB$27-$I85)=$O85,$M85-SUM($Q85:AA85),0))))))</f>
        <v>0</v>
      </c>
      <c r="AC85" s="88">
        <f>IF($N85="정률법",IF((AC$27-$I85)&lt;0,0,IF((AC$27-$I85)=0,$M85*$P85/12*(12-$J85+1),IF((AC$27-$I85)&lt;$O85,($M85-SUM($P85:AB85))*$P85,IF((AC$27-$I85)=$O85,$M85-SUM($N85:AB85),0)))),IF($N85="정액법",IF((AC$27-$I85)&lt;0,0,IF((AC$27-$I85)=0,$M85*$P85/12*(12-$J85+1),IF((AC$27-$I85)&lt;$O85,$M85*$P85,IF((AC$27-$I85)=$O85,$M85-SUM($Q85:AB85),0))))))</f>
        <v>0</v>
      </c>
      <c r="AD85" s="88">
        <f>IF($N85="정률법",IF((AD$27-$I85)&lt;0,0,IF((AD$27-$I85)=0,$M85*$P85/12*(12-$J85+1),IF((AD$27-$I85)&lt;$O85,($M85-SUM($P85:AC85))*$P85,IF((AD$27-$I85)=$O85,$M85-SUM($N85:AC85),0)))),IF($N85="정액법",IF((AD$27-$I85)&lt;0,0,IF((AD$27-$I85)=0,$M85*$P85/12*(12-$J85+1),IF((AD$27-$I85)&lt;$O85,$M85*$P85,IF((AD$27-$I85)=$O85,$M85-SUM($Q85:AC85),0))))))</f>
        <v>0</v>
      </c>
      <c r="AE85" s="89"/>
      <c r="AF85" s="90">
        <f t="shared" si="39"/>
        <v>0</v>
      </c>
      <c r="AG85" s="88">
        <f t="shared" si="40"/>
        <v>0</v>
      </c>
      <c r="AH85" s="91">
        <f t="shared" si="37"/>
        <v>0</v>
      </c>
      <c r="AI85" s="77"/>
      <c r="AJ85" s="77"/>
      <c r="AK85" s="77"/>
      <c r="AL85" s="77"/>
      <c r="AM85" s="77"/>
      <c r="AN85" s="92"/>
    </row>
    <row r="86" spans="2:40" s="47" customFormat="1" ht="13.5" outlineLevel="1" collapsed="1">
      <c r="B86" s="94"/>
      <c r="C86" s="95" t="s">
        <v>66</v>
      </c>
      <c r="D86" s="94"/>
      <c r="E86" s="96"/>
      <c r="F86" s="94"/>
      <c r="G86" s="97">
        <f>+G76</f>
        <v>2016</v>
      </c>
      <c r="H86" s="98"/>
      <c r="I86" s="98"/>
      <c r="J86" s="98"/>
      <c r="K86" s="99">
        <f>SUM(K76:K85)</f>
        <v>0</v>
      </c>
      <c r="L86" s="99">
        <f>SUM(L76:L85)</f>
        <v>0</v>
      </c>
      <c r="M86" s="99">
        <f>SUM(M76:M85)</f>
        <v>0</v>
      </c>
      <c r="N86" s="96"/>
      <c r="O86" s="96"/>
      <c r="P86" s="100"/>
      <c r="Q86" s="101">
        <f>SUM(N76:N85)</f>
        <v>0</v>
      </c>
      <c r="R86" s="101">
        <f t="shared" ref="R86:AD86" si="43">SUM(R76:R85)</f>
        <v>0</v>
      </c>
      <c r="S86" s="101">
        <f t="shared" si="43"/>
        <v>0</v>
      </c>
      <c r="T86" s="101">
        <f t="shared" si="43"/>
        <v>0</v>
      </c>
      <c r="U86" s="101">
        <f t="shared" si="43"/>
        <v>0</v>
      </c>
      <c r="V86" s="101">
        <f t="shared" si="43"/>
        <v>0</v>
      </c>
      <c r="W86" s="101">
        <f t="shared" si="43"/>
        <v>0</v>
      </c>
      <c r="X86" s="101">
        <f t="shared" si="43"/>
        <v>0</v>
      </c>
      <c r="Y86" s="101">
        <f t="shared" si="43"/>
        <v>0</v>
      </c>
      <c r="Z86" s="101">
        <f t="shared" si="43"/>
        <v>0</v>
      </c>
      <c r="AA86" s="101">
        <f t="shared" si="43"/>
        <v>0</v>
      </c>
      <c r="AB86" s="101">
        <f t="shared" si="43"/>
        <v>0</v>
      </c>
      <c r="AC86" s="101">
        <f t="shared" si="43"/>
        <v>0</v>
      </c>
      <c r="AD86" s="102">
        <f t="shared" si="43"/>
        <v>0</v>
      </c>
      <c r="AE86" s="103"/>
      <c r="AF86" s="104">
        <f>SUM(AF76:AF85)</f>
        <v>0</v>
      </c>
      <c r="AG86" s="101">
        <f>SUM(AG76:AG85)</f>
        <v>0</v>
      </c>
      <c r="AH86" s="105">
        <f>SUM(AH76:AH85)</f>
        <v>0</v>
      </c>
      <c r="AI86" s="101"/>
      <c r="AJ86" s="101"/>
      <c r="AK86" s="101"/>
      <c r="AL86" s="101"/>
      <c r="AM86" s="101"/>
      <c r="AN86" s="106"/>
    </row>
    <row r="87" spans="2:40" s="47" customFormat="1" ht="13.5" hidden="1" outlineLevel="2">
      <c r="B87" s="76">
        <v>1</v>
      </c>
      <c r="C87" s="77"/>
      <c r="D87" s="77"/>
      <c r="E87" s="78"/>
      <c r="F87" s="77"/>
      <c r="G87" s="191">
        <v>2017</v>
      </c>
      <c r="H87" s="79"/>
      <c r="I87" s="80"/>
      <c r="J87" s="81"/>
      <c r="K87" s="82"/>
      <c r="L87" s="82"/>
      <c r="M87" s="83">
        <f>K87+L87</f>
        <v>0</v>
      </c>
      <c r="N87" s="84" t="s">
        <v>65</v>
      </c>
      <c r="O87" s="85">
        <v>10</v>
      </c>
      <c r="P87" s="86">
        <f>IF($N87="정액법",VLOOKUP($O87,[1]Data!$J$3:$L$62,2),IF($N87="정률법",VLOOKUP($O87,[1]Data!$J$3:$L$62,3),"입력검증"))</f>
        <v>0.1</v>
      </c>
      <c r="Q87" s="108"/>
      <c r="R87" s="108"/>
      <c r="S87" s="108"/>
      <c r="T87" s="108"/>
      <c r="U87" s="108"/>
      <c r="V87" s="108"/>
      <c r="W87" s="88">
        <f>IF($N87="정률법",IF((W$27-$I87)&lt;0,0,IF((W$27-$I87)=0,$M87*$P87/12*(12-$J87+1),IF((W$27-$I87)&lt;$O87,($M87-SUM($P87:V87))*$P87,IF((W$27-$I87)=$O87,$M87-SUM($N87:V87),0)))),IF($N87="정액법",IF((W$27-$I87)&lt;0,0,IF((W$27-$I87)=0,$M87*$P87/12*(12-$J87+1),IF((W$27-$I87)&lt;$O87,$M87*$P87,IF((W$27-$I87)=$O87,$M87-SUM($Q87:V87),0))))))</f>
        <v>0</v>
      </c>
      <c r="X87" s="88">
        <f>IF($N87="정률법",IF((X$27-$I87)&lt;0,0,IF((X$27-$I87)=0,$M87*$P87/12*(12-$J87+1),IF((X$27-$I87)&lt;$O87,($M87-SUM($P87:W87))*$P87,IF((X$27-$I87)=$O87,$M87-SUM($N87:W87),0)))),IF($N87="정액법",IF((X$27-$I87)&lt;0,0,IF((X$27-$I87)=0,$M87*$P87/12*(12-$J87+1),IF((X$27-$I87)&lt;$O87,$M87*$P87,IF((X$27-$I87)=$O87,$M87-SUM($Q87:W87),0))))))</f>
        <v>0</v>
      </c>
      <c r="Y87" s="88">
        <f>IF($N87="정률법",IF((Y$27-$I87)&lt;0,0,IF((Y$27-$I87)=0,$M87*$P87/12*(12-$J87+1),IF((Y$27-$I87)&lt;$O87,($M87-SUM($P87:X87))*$P87,IF((Y$27-$I87)=$O87,$M87-SUM($N87:X87),0)))),IF($N87="정액법",IF((Y$27-$I87)&lt;0,0,IF((Y$27-$I87)=0,$M87*$P87/12*(12-$J87+1),IF((Y$27-$I87)&lt;$O87,$M87*$P87,IF((Y$27-$I87)=$O87,$M87-SUM($Q87:X87),0))))))</f>
        <v>0</v>
      </c>
      <c r="Z87" s="88">
        <f>IF($N87="정률법",IF((Z$27-$I87)&lt;0,0,IF((Z$27-$I87)=0,$M87*$P87/12*(12-$J87+1),IF((Z$27-$I87)&lt;$O87,($M87-SUM($P87:Y87))*$P87,IF((Z$27-$I87)=$O87,$M87-SUM($N87:Y87),0)))),IF($N87="정액법",IF((Z$27-$I87)&lt;0,0,IF((Z$27-$I87)=0,$M87*$P87/12*(12-$J87+1),IF((Z$27-$I87)&lt;$O87,$M87*$P87,IF((Z$27-$I87)=$O87,$M87-SUM($Q87:Y87),0))))))</f>
        <v>0</v>
      </c>
      <c r="AA87" s="88">
        <f>IF($N87="정률법",IF((AA$27-$I87)&lt;0,0,IF((AA$27-$I87)=0,$M87*$P87/12*(12-$J87+1),IF((AA$27-$I87)&lt;$O87,($M87-SUM($P87:Z87))*$P87,IF((AA$27-$I87)=$O87,$M87-SUM($N87:Z87),0)))),IF($N87="정액법",IF((AA$27-$I87)&lt;0,0,IF((AA$27-$I87)=0,$M87*$P87/12*(12-$J87+1),IF((AA$27-$I87)&lt;$O87,$M87*$P87,IF((AA$27-$I87)=$O87,$M87-SUM($Q87:Z87),0))))))</f>
        <v>0</v>
      </c>
      <c r="AB87" s="88">
        <f>IF($N87="정률법",IF((AB$27-$I87)&lt;0,0,IF((AB$27-$I87)=0,$M87*$P87/12*(12-$J87+1),IF((AB$27-$I87)&lt;$O87,($M87-SUM($P87:AA87))*$P87,IF((AB$27-$I87)=$O87,$M87-SUM($N87:AA87),0)))),IF($N87="정액법",IF((AB$27-$I87)&lt;0,0,IF((AB$27-$I87)=0,$M87*$P87/12*(12-$J87+1),IF((AB$27-$I87)&lt;$O87,$M87*$P87,IF((AB$27-$I87)=$O87,$M87-SUM($Q87:AA87),0))))))</f>
        <v>0</v>
      </c>
      <c r="AC87" s="88">
        <f>IF($N87="정률법",IF((AC$27-$I87)&lt;0,0,IF((AC$27-$I87)=0,$M87*$P87/12*(12-$J87+1),IF((AC$27-$I87)&lt;$O87,($M87-SUM($P87:AB87))*$P87,IF((AC$27-$I87)=$O87,$M87-SUM($N87:AB87),0)))),IF($N87="정액법",IF((AC$27-$I87)&lt;0,0,IF((AC$27-$I87)=0,$M87*$P87/12*(12-$J87+1),IF((AC$27-$I87)&lt;$O87,$M87*$P87,IF((AC$27-$I87)=$O87,$M87-SUM($Q87:AB87),0))))))</f>
        <v>0</v>
      </c>
      <c r="AD87" s="88">
        <f>IF($N87="정률법",IF((AD$27-$I87)&lt;0,0,IF((AD$27-$I87)=0,$M87*$P87/12*(12-$J87+1),IF((AD$27-$I87)&lt;$O87,($M87-SUM($P87:AC87))*$P87,IF((AD$27-$I87)=$O87,$M87-SUM($N87:AC87),0)))),IF($N87="정액법",IF((AD$27-$I87)&lt;0,0,IF((AD$27-$I87)=0,$M87*$P87/12*(12-$J87+1),IF((AD$27-$I87)&lt;$O87,$M87*$P87,IF((AD$27-$I87)=$O87,$M87-SUM($Q87:AC87),0))))))</f>
        <v>0</v>
      </c>
      <c r="AE87" s="89"/>
      <c r="AF87" s="90">
        <f>SUM(Q87:AE87)</f>
        <v>0</v>
      </c>
      <c r="AG87" s="88">
        <f>M87-AF87</f>
        <v>0</v>
      </c>
      <c r="AH87" s="91">
        <f t="shared" ref="AH87:AH96" si="44">IFERROR(INT(AG87*K87/M87),0)</f>
        <v>0</v>
      </c>
      <c r="AI87" s="77"/>
      <c r="AJ87" s="77"/>
      <c r="AK87" s="77"/>
      <c r="AL87" s="77"/>
      <c r="AM87" s="77"/>
      <c r="AN87" s="92"/>
    </row>
    <row r="88" spans="2:40" s="47" customFormat="1" ht="13.5" hidden="1" outlineLevel="2">
      <c r="B88" s="76">
        <v>2</v>
      </c>
      <c r="C88" s="77"/>
      <c r="D88" s="77"/>
      <c r="E88" s="78"/>
      <c r="F88" s="77"/>
      <c r="G88" s="191"/>
      <c r="H88" s="79"/>
      <c r="I88" s="80"/>
      <c r="J88" s="81"/>
      <c r="K88" s="82"/>
      <c r="L88" s="82"/>
      <c r="M88" s="83">
        <f t="shared" ref="M88:M96" si="45">K88+L88</f>
        <v>0</v>
      </c>
      <c r="N88" s="84" t="s">
        <v>65</v>
      </c>
      <c r="O88" s="85">
        <v>10</v>
      </c>
      <c r="P88" s="86">
        <f>IF($N88="정액법",VLOOKUP($O88,[1]Data!$J$3:$L$62,2),IF($N88="정률법",VLOOKUP($O88,[1]Data!$J$3:$L$62,3),"입력검증"))</f>
        <v>0.1</v>
      </c>
      <c r="Q88" s="108"/>
      <c r="R88" s="108"/>
      <c r="S88" s="108"/>
      <c r="T88" s="108"/>
      <c r="U88" s="108"/>
      <c r="V88" s="108"/>
      <c r="W88" s="88">
        <f>IF($N88="정률법",IF((W$27-$I88)&lt;0,0,IF((W$27-$I88)=0,$M88*$P88/12*(12-$J88+1),IF((W$27-$I88)&lt;$O88,($M88-SUM($P88:V88))*$P88,IF((W$27-$I88)=$O88,$M88-SUM($N88:V88),0)))),IF($N88="정액법",IF((W$27-$I88)&lt;0,0,IF((W$27-$I88)=0,$M88*$P88/12*(12-$J88+1),IF((W$27-$I88)&lt;$O88,$M88*$P88,IF((W$27-$I88)=$O88,$M88-SUM($Q88:V88),0))))))</f>
        <v>0</v>
      </c>
      <c r="X88" s="88">
        <f>IF($N88="정률법",IF((X$27-$I88)&lt;0,0,IF((X$27-$I88)=0,$M88*$P88/12*(12-$J88+1),IF((X$27-$I88)&lt;$O88,($M88-SUM($P88:W88))*$P88,IF((X$27-$I88)=$O88,$M88-SUM($N88:W88),0)))),IF($N88="정액법",IF((X$27-$I88)&lt;0,0,IF((X$27-$I88)=0,$M88*$P88/12*(12-$J88+1),IF((X$27-$I88)&lt;$O88,$M88*$P88,IF((X$27-$I88)=$O88,$M88-SUM($Q88:W88),0))))))</f>
        <v>0</v>
      </c>
      <c r="Y88" s="88">
        <f>IF($N88="정률법",IF((Y$27-$I88)&lt;0,0,IF((Y$27-$I88)=0,$M88*$P88/12*(12-$J88+1),IF((Y$27-$I88)&lt;$O88,($M88-SUM($P88:X88))*$P88,IF((Y$27-$I88)=$O88,$M88-SUM($N88:X88),0)))),IF($N88="정액법",IF((Y$27-$I88)&lt;0,0,IF((Y$27-$I88)=0,$M88*$P88/12*(12-$J88+1),IF((Y$27-$I88)&lt;$O88,$M88*$P88,IF((Y$27-$I88)=$O88,$M88-SUM($Q88:X88),0))))))</f>
        <v>0</v>
      </c>
      <c r="Z88" s="88">
        <f>IF($N88="정률법",IF((Z$27-$I88)&lt;0,0,IF((Z$27-$I88)=0,$M88*$P88/12*(12-$J88+1),IF((Z$27-$I88)&lt;$O88,($M88-SUM($P88:Y88))*$P88,IF((Z$27-$I88)=$O88,$M88-SUM($N88:Y88),0)))),IF($N88="정액법",IF((Z$27-$I88)&lt;0,0,IF((Z$27-$I88)=0,$M88*$P88/12*(12-$J88+1),IF((Z$27-$I88)&lt;$O88,$M88*$P88,IF((Z$27-$I88)=$O88,$M88-SUM($Q88:Y88),0))))))</f>
        <v>0</v>
      </c>
      <c r="AA88" s="88">
        <f>IF($N88="정률법",IF((AA$27-$I88)&lt;0,0,IF((AA$27-$I88)=0,$M88*$P88/12*(12-$J88+1),IF((AA$27-$I88)&lt;$O88,($M88-SUM($P88:Z88))*$P88,IF((AA$27-$I88)=$O88,$M88-SUM($N88:Z88),0)))),IF($N88="정액법",IF((AA$27-$I88)&lt;0,0,IF((AA$27-$I88)=0,$M88*$P88/12*(12-$J88+1),IF((AA$27-$I88)&lt;$O88,$M88*$P88,IF((AA$27-$I88)=$O88,$M88-SUM($Q88:Z88),0))))))</f>
        <v>0</v>
      </c>
      <c r="AB88" s="88">
        <f>IF($N88="정률법",IF((AB$27-$I88)&lt;0,0,IF((AB$27-$I88)=0,$M88*$P88/12*(12-$J88+1),IF((AB$27-$I88)&lt;$O88,($M88-SUM($P88:AA88))*$P88,IF((AB$27-$I88)=$O88,$M88-SUM($N88:AA88),0)))),IF($N88="정액법",IF((AB$27-$I88)&lt;0,0,IF((AB$27-$I88)=0,$M88*$P88/12*(12-$J88+1),IF((AB$27-$I88)&lt;$O88,$M88*$P88,IF((AB$27-$I88)=$O88,$M88-SUM($Q88:AA88),0))))))</f>
        <v>0</v>
      </c>
      <c r="AC88" s="88">
        <f>IF($N88="정률법",IF((AC$27-$I88)&lt;0,0,IF((AC$27-$I88)=0,$M88*$P88/12*(12-$J88+1),IF((AC$27-$I88)&lt;$O88,($M88-SUM($P88:AB88))*$P88,IF((AC$27-$I88)=$O88,$M88-SUM($N88:AB88),0)))),IF($N88="정액법",IF((AC$27-$I88)&lt;0,0,IF((AC$27-$I88)=0,$M88*$P88/12*(12-$J88+1),IF((AC$27-$I88)&lt;$O88,$M88*$P88,IF((AC$27-$I88)=$O88,$M88-SUM($Q88:AB88),0))))))</f>
        <v>0</v>
      </c>
      <c r="AD88" s="88">
        <f>IF($N88="정률법",IF((AD$27-$I88)&lt;0,0,IF((AD$27-$I88)=0,$M88*$P88/12*(12-$J88+1),IF((AD$27-$I88)&lt;$O88,($M88-SUM($P88:AC88))*$P88,IF((AD$27-$I88)=$O88,$M88-SUM($N88:AC88),0)))),IF($N88="정액법",IF((AD$27-$I88)&lt;0,0,IF((AD$27-$I88)=0,$M88*$P88/12*(12-$J88+1),IF((AD$27-$I88)&lt;$O88,$M88*$P88,IF((AD$27-$I88)=$O88,$M88-SUM($Q88:AC88),0))))))</f>
        <v>0</v>
      </c>
      <c r="AE88" s="89"/>
      <c r="AF88" s="90">
        <f t="shared" ref="AF88:AF96" si="46">SUM(Q88:AE88)</f>
        <v>0</v>
      </c>
      <c r="AG88" s="88">
        <f t="shared" ref="AG88:AG96" si="47">M88-AF88</f>
        <v>0</v>
      </c>
      <c r="AH88" s="91">
        <f t="shared" si="44"/>
        <v>0</v>
      </c>
      <c r="AI88" s="77"/>
      <c r="AJ88" s="77"/>
      <c r="AK88" s="77"/>
      <c r="AL88" s="77"/>
      <c r="AM88" s="77"/>
      <c r="AN88" s="92"/>
    </row>
    <row r="89" spans="2:40" s="47" customFormat="1" ht="13.5" hidden="1" outlineLevel="2">
      <c r="B89" s="76">
        <v>3</v>
      </c>
      <c r="C89" s="77"/>
      <c r="D89" s="77"/>
      <c r="E89" s="78"/>
      <c r="F89" s="77"/>
      <c r="G89" s="191"/>
      <c r="H89" s="79"/>
      <c r="I89" s="80"/>
      <c r="J89" s="81"/>
      <c r="K89" s="82"/>
      <c r="L89" s="82"/>
      <c r="M89" s="83">
        <f t="shared" si="45"/>
        <v>0</v>
      </c>
      <c r="N89" s="84" t="s">
        <v>65</v>
      </c>
      <c r="O89" s="85">
        <v>15</v>
      </c>
      <c r="P89" s="86">
        <f>IF($N89="정액법",VLOOKUP($O89,[1]Data!$J$3:$L$62,2),IF($N89="정률법",VLOOKUP($O89,[1]Data!$J$3:$L$62,3),"입력검증"))</f>
        <v>6.6000000000000003E-2</v>
      </c>
      <c r="Q89" s="108"/>
      <c r="R89" s="108"/>
      <c r="S89" s="108"/>
      <c r="T89" s="108"/>
      <c r="U89" s="108"/>
      <c r="V89" s="108"/>
      <c r="W89" s="88">
        <f>IF($N89="정률법",IF((W$27-$I89)&lt;0,0,IF((W$27-$I89)=0,$M89*$P89/12*(12-$J89+1),IF((W$27-$I89)&lt;$O89,($M89-SUM($P89:V89))*$P89,IF((W$27-$I89)=$O89,$M89-SUM($N89:V89),0)))),IF($N89="정액법",IF((W$27-$I89)&lt;0,0,IF((W$27-$I89)=0,$M89*$P89/12*(12-$J89+1),IF((W$27-$I89)&lt;$O89,$M89*$P89,IF((W$27-$I89)=$O89,$M89-SUM($Q89:V89),0))))))</f>
        <v>0</v>
      </c>
      <c r="X89" s="88">
        <f>IF($N89="정률법",IF((X$27-$I89)&lt;0,0,IF((X$27-$I89)=0,$M89*$P89/12*(12-$J89+1),IF((X$27-$I89)&lt;$O89,($M89-SUM($P89:W89))*$P89,IF((X$27-$I89)=$O89,$M89-SUM($N89:W89),0)))),IF($N89="정액법",IF((X$27-$I89)&lt;0,0,IF((X$27-$I89)=0,$M89*$P89/12*(12-$J89+1),IF((X$27-$I89)&lt;$O89,$M89*$P89,IF((X$27-$I89)=$O89,$M89-SUM($Q89:W89),0))))))</f>
        <v>0</v>
      </c>
      <c r="Y89" s="88">
        <f>IF($N89="정률법",IF((Y$27-$I89)&lt;0,0,IF((Y$27-$I89)=0,$M89*$P89/12*(12-$J89+1),IF((Y$27-$I89)&lt;$O89,($M89-SUM($P89:X89))*$P89,IF((Y$27-$I89)=$O89,$M89-SUM($N89:X89),0)))),IF($N89="정액법",IF((Y$27-$I89)&lt;0,0,IF((Y$27-$I89)=0,$M89*$P89/12*(12-$J89+1),IF((Y$27-$I89)&lt;$O89,$M89*$P89,IF((Y$27-$I89)=$O89,$M89-SUM($Q89:X89),0))))))</f>
        <v>0</v>
      </c>
      <c r="Z89" s="88">
        <f>IF($N89="정률법",IF((Z$27-$I89)&lt;0,0,IF((Z$27-$I89)=0,$M89*$P89/12*(12-$J89+1),IF((Z$27-$I89)&lt;$O89,($M89-SUM($P89:Y89))*$P89,IF((Z$27-$I89)=$O89,$M89-SUM($N89:Y89),0)))),IF($N89="정액법",IF((Z$27-$I89)&lt;0,0,IF((Z$27-$I89)=0,$M89*$P89/12*(12-$J89+1),IF((Z$27-$I89)&lt;$O89,$M89*$P89,IF((Z$27-$I89)=$O89,$M89-SUM($Q89:Y89),0))))))</f>
        <v>0</v>
      </c>
      <c r="AA89" s="88">
        <f>IF($N89="정률법",IF((AA$27-$I89)&lt;0,0,IF((AA$27-$I89)=0,$M89*$P89/12*(12-$J89+1),IF((AA$27-$I89)&lt;$O89,($M89-SUM($P89:Z89))*$P89,IF((AA$27-$I89)=$O89,$M89-SUM($N89:Z89),0)))),IF($N89="정액법",IF((AA$27-$I89)&lt;0,0,IF((AA$27-$I89)=0,$M89*$P89/12*(12-$J89+1),IF((AA$27-$I89)&lt;$O89,$M89*$P89,IF((AA$27-$I89)=$O89,$M89-SUM($Q89:Z89),0))))))</f>
        <v>0</v>
      </c>
      <c r="AB89" s="88">
        <f>IF($N89="정률법",IF((AB$27-$I89)&lt;0,0,IF((AB$27-$I89)=0,$M89*$P89/12*(12-$J89+1),IF((AB$27-$I89)&lt;$O89,($M89-SUM($P89:AA89))*$P89,IF((AB$27-$I89)=$O89,$M89-SUM($N89:AA89),0)))),IF($N89="정액법",IF((AB$27-$I89)&lt;0,0,IF((AB$27-$I89)=0,$M89*$P89/12*(12-$J89+1),IF((AB$27-$I89)&lt;$O89,$M89*$P89,IF((AB$27-$I89)=$O89,$M89-SUM($Q89:AA89),0))))))</f>
        <v>0</v>
      </c>
      <c r="AC89" s="88">
        <f>IF($N89="정률법",IF((AC$27-$I89)&lt;0,0,IF((AC$27-$I89)=0,$M89*$P89/12*(12-$J89+1),IF((AC$27-$I89)&lt;$O89,($M89-SUM($P89:AB89))*$P89,IF((AC$27-$I89)=$O89,$M89-SUM($N89:AB89),0)))),IF($N89="정액법",IF((AC$27-$I89)&lt;0,0,IF((AC$27-$I89)=0,$M89*$P89/12*(12-$J89+1),IF((AC$27-$I89)&lt;$O89,$M89*$P89,IF((AC$27-$I89)=$O89,$M89-SUM($Q89:AB89),0))))))</f>
        <v>0</v>
      </c>
      <c r="AD89" s="88">
        <f>IF($N89="정률법",IF((AD$27-$I89)&lt;0,0,IF((AD$27-$I89)=0,$M89*$P89/12*(12-$J89+1),IF((AD$27-$I89)&lt;$O89,($M89-SUM($P89:AC89))*$P89,IF((AD$27-$I89)=$O89,$M89-SUM($N89:AC89),0)))),IF($N89="정액법",IF((AD$27-$I89)&lt;0,0,IF((AD$27-$I89)=0,$M89*$P89/12*(12-$J89+1),IF((AD$27-$I89)&lt;$O89,$M89*$P89,IF((AD$27-$I89)=$O89,$M89-SUM($Q89:AC89),0))))))</f>
        <v>0</v>
      </c>
      <c r="AE89" s="89"/>
      <c r="AF89" s="90">
        <f t="shared" si="46"/>
        <v>0</v>
      </c>
      <c r="AG89" s="88">
        <f t="shared" si="47"/>
        <v>0</v>
      </c>
      <c r="AH89" s="91">
        <f t="shared" si="44"/>
        <v>0</v>
      </c>
      <c r="AI89" s="77"/>
      <c r="AJ89" s="77"/>
      <c r="AK89" s="77"/>
      <c r="AL89" s="77"/>
      <c r="AM89" s="77"/>
      <c r="AN89" s="92"/>
    </row>
    <row r="90" spans="2:40" s="47" customFormat="1" ht="13.5" hidden="1" outlineLevel="2">
      <c r="B90" s="76">
        <v>4</v>
      </c>
      <c r="C90" s="77"/>
      <c r="D90" s="77"/>
      <c r="E90" s="78"/>
      <c r="F90" s="77"/>
      <c r="G90" s="191"/>
      <c r="H90" s="79"/>
      <c r="I90" s="80"/>
      <c r="J90" s="81"/>
      <c r="K90" s="82"/>
      <c r="L90" s="82"/>
      <c r="M90" s="83">
        <f t="shared" si="45"/>
        <v>0</v>
      </c>
      <c r="N90" s="84" t="s">
        <v>65</v>
      </c>
      <c r="O90" s="85">
        <v>15</v>
      </c>
      <c r="P90" s="86">
        <f>IF($N90="정액법",VLOOKUP($O90,[1]Data!$J$3:$L$62,2),IF($N90="정률법",VLOOKUP($O90,[1]Data!$J$3:$L$62,3),"입력검증"))</f>
        <v>6.6000000000000003E-2</v>
      </c>
      <c r="Q90" s="108"/>
      <c r="R90" s="108"/>
      <c r="S90" s="108"/>
      <c r="T90" s="108"/>
      <c r="U90" s="108"/>
      <c r="V90" s="108"/>
      <c r="W90" s="88">
        <f>IF($N90="정률법",IF((W$27-$I90)&lt;0,0,IF((W$27-$I90)=0,$M90*$P90/12*(12-$J90+1),IF((W$27-$I90)&lt;$O90,($M90-SUM($P90:V90))*$P90,IF((W$27-$I90)=$O90,$M90-SUM($N90:V90),0)))),IF($N90="정액법",IF((W$27-$I90)&lt;0,0,IF((W$27-$I90)=0,$M90*$P90/12*(12-$J90+1),IF((W$27-$I90)&lt;$O90,$M90*$P90,IF((W$27-$I90)=$O90,$M90-SUM($Q90:V90),0))))))</f>
        <v>0</v>
      </c>
      <c r="X90" s="88">
        <f>IF($N90="정률법",IF((X$27-$I90)&lt;0,0,IF((X$27-$I90)=0,$M90*$P90/12*(12-$J90+1),IF((X$27-$I90)&lt;$O90,($M90-SUM($P90:W90))*$P90,IF((X$27-$I90)=$O90,$M90-SUM($N90:W90),0)))),IF($N90="정액법",IF((X$27-$I90)&lt;0,0,IF((X$27-$I90)=0,$M90*$P90/12*(12-$J90+1),IF((X$27-$I90)&lt;$O90,$M90*$P90,IF((X$27-$I90)=$O90,$M90-SUM($Q90:W90),0))))))</f>
        <v>0</v>
      </c>
      <c r="Y90" s="88">
        <f>IF($N90="정률법",IF((Y$27-$I90)&lt;0,0,IF((Y$27-$I90)=0,$M90*$P90/12*(12-$J90+1),IF((Y$27-$I90)&lt;$O90,($M90-SUM($P90:X90))*$P90,IF((Y$27-$I90)=$O90,$M90-SUM($N90:X90),0)))),IF($N90="정액법",IF((Y$27-$I90)&lt;0,0,IF((Y$27-$I90)=0,$M90*$P90/12*(12-$J90+1),IF((Y$27-$I90)&lt;$O90,$M90*$P90,IF((Y$27-$I90)=$O90,$M90-SUM($Q90:X90),0))))))</f>
        <v>0</v>
      </c>
      <c r="Z90" s="88">
        <f>IF($N90="정률법",IF((Z$27-$I90)&lt;0,0,IF((Z$27-$I90)=0,$M90*$P90/12*(12-$J90+1),IF((Z$27-$I90)&lt;$O90,($M90-SUM($P90:Y90))*$P90,IF((Z$27-$I90)=$O90,$M90-SUM($N90:Y90),0)))),IF($N90="정액법",IF((Z$27-$I90)&lt;0,0,IF((Z$27-$I90)=0,$M90*$P90/12*(12-$J90+1),IF((Z$27-$I90)&lt;$O90,$M90*$P90,IF((Z$27-$I90)=$O90,$M90-SUM($Q90:Y90),0))))))</f>
        <v>0</v>
      </c>
      <c r="AA90" s="88">
        <f>IF($N90="정률법",IF((AA$27-$I90)&lt;0,0,IF((AA$27-$I90)=0,$M90*$P90/12*(12-$J90+1),IF((AA$27-$I90)&lt;$O90,($M90-SUM($P90:Z90))*$P90,IF((AA$27-$I90)=$O90,$M90-SUM($N90:Z90),0)))),IF($N90="정액법",IF((AA$27-$I90)&lt;0,0,IF((AA$27-$I90)=0,$M90*$P90/12*(12-$J90+1),IF((AA$27-$I90)&lt;$O90,$M90*$P90,IF((AA$27-$I90)=$O90,$M90-SUM($Q90:Z90),0))))))</f>
        <v>0</v>
      </c>
      <c r="AB90" s="88">
        <f>IF($N90="정률법",IF((AB$27-$I90)&lt;0,0,IF((AB$27-$I90)=0,$M90*$P90/12*(12-$J90+1),IF((AB$27-$I90)&lt;$O90,($M90-SUM($P90:AA90))*$P90,IF((AB$27-$I90)=$O90,$M90-SUM($N90:AA90),0)))),IF($N90="정액법",IF((AB$27-$I90)&lt;0,0,IF((AB$27-$I90)=0,$M90*$P90/12*(12-$J90+1),IF((AB$27-$I90)&lt;$O90,$M90*$P90,IF((AB$27-$I90)=$O90,$M90-SUM($Q90:AA90),0))))))</f>
        <v>0</v>
      </c>
      <c r="AC90" s="88">
        <f>IF($N90="정률법",IF((AC$27-$I90)&lt;0,0,IF((AC$27-$I90)=0,$M90*$P90/12*(12-$J90+1),IF((AC$27-$I90)&lt;$O90,($M90-SUM($P90:AB90))*$P90,IF((AC$27-$I90)=$O90,$M90-SUM($N90:AB90),0)))),IF($N90="정액법",IF((AC$27-$I90)&lt;0,0,IF((AC$27-$I90)=0,$M90*$P90/12*(12-$J90+1),IF((AC$27-$I90)&lt;$O90,$M90*$P90,IF((AC$27-$I90)=$O90,$M90-SUM($Q90:AB90),0))))))</f>
        <v>0</v>
      </c>
      <c r="AD90" s="88">
        <f>IF($N90="정률법",IF((AD$27-$I90)&lt;0,0,IF((AD$27-$I90)=0,$M90*$P90/12*(12-$J90+1),IF((AD$27-$I90)&lt;$O90,($M90-SUM($P90:AC90))*$P90,IF((AD$27-$I90)=$O90,$M90-SUM($N90:AC90),0)))),IF($N90="정액법",IF((AD$27-$I90)&lt;0,0,IF((AD$27-$I90)=0,$M90*$P90/12*(12-$J90+1),IF((AD$27-$I90)&lt;$O90,$M90*$P90,IF((AD$27-$I90)=$O90,$M90-SUM($Q90:AC90),0))))))</f>
        <v>0</v>
      </c>
      <c r="AE90" s="89"/>
      <c r="AF90" s="90">
        <f t="shared" si="46"/>
        <v>0</v>
      </c>
      <c r="AG90" s="88">
        <f t="shared" si="47"/>
        <v>0</v>
      </c>
      <c r="AH90" s="91">
        <f t="shared" si="44"/>
        <v>0</v>
      </c>
      <c r="AI90" s="77"/>
      <c r="AJ90" s="77"/>
      <c r="AK90" s="77"/>
      <c r="AL90" s="77"/>
      <c r="AM90" s="77"/>
      <c r="AN90" s="92"/>
    </row>
    <row r="91" spans="2:40" s="47" customFormat="1" ht="13.5" hidden="1" outlineLevel="2">
      <c r="B91" s="76">
        <v>5</v>
      </c>
      <c r="C91" s="77"/>
      <c r="D91" s="77"/>
      <c r="E91" s="78"/>
      <c r="F91" s="77"/>
      <c r="G91" s="191"/>
      <c r="H91" s="79"/>
      <c r="I91" s="80"/>
      <c r="J91" s="81"/>
      <c r="K91" s="82"/>
      <c r="L91" s="82"/>
      <c r="M91" s="83">
        <f t="shared" si="45"/>
        <v>0</v>
      </c>
      <c r="N91" s="84" t="s">
        <v>65</v>
      </c>
      <c r="O91" s="85">
        <v>15</v>
      </c>
      <c r="P91" s="86">
        <f>IF($N91="정액법",VLOOKUP($O91,[1]Data!$J$3:$L$62,2),IF($N91="정률법",VLOOKUP($O91,[1]Data!$J$3:$L$62,3),"입력검증"))</f>
        <v>6.6000000000000003E-2</v>
      </c>
      <c r="Q91" s="108"/>
      <c r="R91" s="108"/>
      <c r="S91" s="108"/>
      <c r="T91" s="108"/>
      <c r="U91" s="108"/>
      <c r="V91" s="108"/>
      <c r="W91" s="88">
        <f>IF($N91="정률법",IF((W$27-$I91)&lt;0,0,IF((W$27-$I91)=0,$M91*$P91/12*(12-$J91+1),IF((W$27-$I91)&lt;$O91,($M91-SUM($P91:V91))*$P91,IF((W$27-$I91)=$O91,$M91-SUM($N91:V91),0)))),IF($N91="정액법",IF((W$27-$I91)&lt;0,0,IF((W$27-$I91)=0,$M91*$P91/12*(12-$J91+1),IF((W$27-$I91)&lt;$O91,$M91*$P91,IF((W$27-$I91)=$O91,$M91-SUM($Q91:V91),0))))))</f>
        <v>0</v>
      </c>
      <c r="X91" s="88">
        <f>IF($N91="정률법",IF((X$27-$I91)&lt;0,0,IF((X$27-$I91)=0,$M91*$P91/12*(12-$J91+1),IF((X$27-$I91)&lt;$O91,($M91-SUM($P91:W91))*$P91,IF((X$27-$I91)=$O91,$M91-SUM($N91:W91),0)))),IF($N91="정액법",IF((X$27-$I91)&lt;0,0,IF((X$27-$I91)=0,$M91*$P91/12*(12-$J91+1),IF((X$27-$I91)&lt;$O91,$M91*$P91,IF((X$27-$I91)=$O91,$M91-SUM($Q91:W91),0))))))</f>
        <v>0</v>
      </c>
      <c r="Y91" s="88">
        <f>IF($N91="정률법",IF((Y$27-$I91)&lt;0,0,IF((Y$27-$I91)=0,$M91*$P91/12*(12-$J91+1),IF((Y$27-$I91)&lt;$O91,($M91-SUM($P91:X91))*$P91,IF((Y$27-$I91)=$O91,$M91-SUM($N91:X91),0)))),IF($N91="정액법",IF((Y$27-$I91)&lt;0,0,IF((Y$27-$I91)=0,$M91*$P91/12*(12-$J91+1),IF((Y$27-$I91)&lt;$O91,$M91*$P91,IF((Y$27-$I91)=$O91,$M91-SUM($Q91:X91),0))))))</f>
        <v>0</v>
      </c>
      <c r="Z91" s="88">
        <f>IF($N91="정률법",IF((Z$27-$I91)&lt;0,0,IF((Z$27-$I91)=0,$M91*$P91/12*(12-$J91+1),IF((Z$27-$I91)&lt;$O91,($M91-SUM($P91:Y91))*$P91,IF((Z$27-$I91)=$O91,$M91-SUM($N91:Y91),0)))),IF($N91="정액법",IF((Z$27-$I91)&lt;0,0,IF((Z$27-$I91)=0,$M91*$P91/12*(12-$J91+1),IF((Z$27-$I91)&lt;$O91,$M91*$P91,IF((Z$27-$I91)=$O91,$M91-SUM($Q91:Y91),0))))))</f>
        <v>0</v>
      </c>
      <c r="AA91" s="88">
        <f>IF($N91="정률법",IF((AA$27-$I91)&lt;0,0,IF((AA$27-$I91)=0,$M91*$P91/12*(12-$J91+1),IF((AA$27-$I91)&lt;$O91,($M91-SUM($P91:Z91))*$P91,IF((AA$27-$I91)=$O91,$M91-SUM($N91:Z91),0)))),IF($N91="정액법",IF((AA$27-$I91)&lt;0,0,IF((AA$27-$I91)=0,$M91*$P91/12*(12-$J91+1),IF((AA$27-$I91)&lt;$O91,$M91*$P91,IF((AA$27-$I91)=$O91,$M91-SUM($Q91:Z91),0))))))</f>
        <v>0</v>
      </c>
      <c r="AB91" s="88">
        <f>IF($N91="정률법",IF((AB$27-$I91)&lt;0,0,IF((AB$27-$I91)=0,$M91*$P91/12*(12-$J91+1),IF((AB$27-$I91)&lt;$O91,($M91-SUM($P91:AA91))*$P91,IF((AB$27-$I91)=$O91,$M91-SUM($N91:AA91),0)))),IF($N91="정액법",IF((AB$27-$I91)&lt;0,0,IF((AB$27-$I91)=0,$M91*$P91/12*(12-$J91+1),IF((AB$27-$I91)&lt;$O91,$M91*$P91,IF((AB$27-$I91)=$O91,$M91-SUM($Q91:AA91),0))))))</f>
        <v>0</v>
      </c>
      <c r="AC91" s="88">
        <f>IF($N91="정률법",IF((AC$27-$I91)&lt;0,0,IF((AC$27-$I91)=0,$M91*$P91/12*(12-$J91+1),IF((AC$27-$I91)&lt;$O91,($M91-SUM($P91:AB91))*$P91,IF((AC$27-$I91)=$O91,$M91-SUM($N91:AB91),0)))),IF($N91="정액법",IF((AC$27-$I91)&lt;0,0,IF((AC$27-$I91)=0,$M91*$P91/12*(12-$J91+1),IF((AC$27-$I91)&lt;$O91,$M91*$P91,IF((AC$27-$I91)=$O91,$M91-SUM($Q91:AB91),0))))))</f>
        <v>0</v>
      </c>
      <c r="AD91" s="88">
        <f>IF($N91="정률법",IF((AD$27-$I91)&lt;0,0,IF((AD$27-$I91)=0,$M91*$P91/12*(12-$J91+1),IF((AD$27-$I91)&lt;$O91,($M91-SUM($P91:AC91))*$P91,IF((AD$27-$I91)=$O91,$M91-SUM($N91:AC91),0)))),IF($N91="정액법",IF((AD$27-$I91)&lt;0,0,IF((AD$27-$I91)=0,$M91*$P91/12*(12-$J91+1),IF((AD$27-$I91)&lt;$O91,$M91*$P91,IF((AD$27-$I91)=$O91,$M91-SUM($Q91:AC91),0))))))</f>
        <v>0</v>
      </c>
      <c r="AE91" s="89"/>
      <c r="AF91" s="90">
        <f t="shared" si="46"/>
        <v>0</v>
      </c>
      <c r="AG91" s="88">
        <f t="shared" si="47"/>
        <v>0</v>
      </c>
      <c r="AH91" s="91">
        <f t="shared" si="44"/>
        <v>0</v>
      </c>
      <c r="AI91" s="77"/>
      <c r="AJ91" s="77"/>
      <c r="AK91" s="77"/>
      <c r="AL91" s="77"/>
      <c r="AM91" s="77"/>
      <c r="AN91" s="92"/>
    </row>
    <row r="92" spans="2:40" s="47" customFormat="1" ht="13.5" hidden="1" outlineLevel="2">
      <c r="B92" s="76">
        <v>6</v>
      </c>
      <c r="C92" s="77"/>
      <c r="D92" s="77"/>
      <c r="E92" s="78"/>
      <c r="F92" s="77"/>
      <c r="G92" s="191"/>
      <c r="H92" s="79"/>
      <c r="I92" s="80"/>
      <c r="J92" s="81"/>
      <c r="K92" s="82"/>
      <c r="L92" s="82"/>
      <c r="M92" s="83">
        <f t="shared" si="45"/>
        <v>0</v>
      </c>
      <c r="N92" s="84" t="s">
        <v>65</v>
      </c>
      <c r="O92" s="85">
        <v>15</v>
      </c>
      <c r="P92" s="86">
        <f>IF($N92="정액법",VLOOKUP($O92,[1]Data!$J$3:$L$62,2),IF($N92="정률법",VLOOKUP($O92,[1]Data!$J$3:$L$62,3),"입력검증"))</f>
        <v>6.6000000000000003E-2</v>
      </c>
      <c r="Q92" s="108"/>
      <c r="R92" s="108"/>
      <c r="S92" s="108"/>
      <c r="T92" s="108"/>
      <c r="U92" s="108"/>
      <c r="V92" s="108"/>
      <c r="W92" s="88">
        <f>IF($N92="정률법",IF((W$27-$I92)&lt;0,0,IF((W$27-$I92)=0,$M92*$P92/12*(12-$J92+1),IF((W$27-$I92)&lt;$O92,($M92-SUM($P92:V92))*$P92,IF((W$27-$I92)=$O92,$M92-SUM($N92:V92),0)))),IF($N92="정액법",IF((W$27-$I92)&lt;0,0,IF((W$27-$I92)=0,$M92*$P92/12*(12-$J92+1),IF((W$27-$I92)&lt;$O92,$M92*$P92,IF((W$27-$I92)=$O92,$M92-SUM($Q92:V92),0))))))</f>
        <v>0</v>
      </c>
      <c r="X92" s="88">
        <f>IF($N92="정률법",IF((X$27-$I92)&lt;0,0,IF((X$27-$I92)=0,$M92*$P92/12*(12-$J92+1),IF((X$27-$I92)&lt;$O92,($M92-SUM($P92:W92))*$P92,IF((X$27-$I92)=$O92,$M92-SUM($N92:W92),0)))),IF($N92="정액법",IF((X$27-$I92)&lt;0,0,IF((X$27-$I92)=0,$M92*$P92/12*(12-$J92+1),IF((X$27-$I92)&lt;$O92,$M92*$P92,IF((X$27-$I92)=$O92,$M92-SUM($Q92:W92),0))))))</f>
        <v>0</v>
      </c>
      <c r="Y92" s="88">
        <f>IF($N92="정률법",IF((Y$27-$I92)&lt;0,0,IF((Y$27-$I92)=0,$M92*$P92/12*(12-$J92+1),IF((Y$27-$I92)&lt;$O92,($M92-SUM($P92:X92))*$P92,IF((Y$27-$I92)=$O92,$M92-SUM($N92:X92),0)))),IF($N92="정액법",IF((Y$27-$I92)&lt;0,0,IF((Y$27-$I92)=0,$M92*$P92/12*(12-$J92+1),IF((Y$27-$I92)&lt;$O92,$M92*$P92,IF((Y$27-$I92)=$O92,$M92-SUM($Q92:X92),0))))))</f>
        <v>0</v>
      </c>
      <c r="Z92" s="88">
        <f>IF($N92="정률법",IF((Z$27-$I92)&lt;0,0,IF((Z$27-$I92)=0,$M92*$P92/12*(12-$J92+1),IF((Z$27-$I92)&lt;$O92,($M92-SUM($P92:Y92))*$P92,IF((Z$27-$I92)=$O92,$M92-SUM($N92:Y92),0)))),IF($N92="정액법",IF((Z$27-$I92)&lt;0,0,IF((Z$27-$I92)=0,$M92*$P92/12*(12-$J92+1),IF((Z$27-$I92)&lt;$O92,$M92*$P92,IF((Z$27-$I92)=$O92,$M92-SUM($Q92:Y92),0))))))</f>
        <v>0</v>
      </c>
      <c r="AA92" s="88">
        <f>IF($N92="정률법",IF((AA$27-$I92)&lt;0,0,IF((AA$27-$I92)=0,$M92*$P92/12*(12-$J92+1),IF((AA$27-$I92)&lt;$O92,($M92-SUM($P92:Z92))*$P92,IF((AA$27-$I92)=$O92,$M92-SUM($N92:Z92),0)))),IF($N92="정액법",IF((AA$27-$I92)&lt;0,0,IF((AA$27-$I92)=0,$M92*$P92/12*(12-$J92+1),IF((AA$27-$I92)&lt;$O92,$M92*$P92,IF((AA$27-$I92)=$O92,$M92-SUM($Q92:Z92),0))))))</f>
        <v>0</v>
      </c>
      <c r="AB92" s="88">
        <f>IF($N92="정률법",IF((AB$27-$I92)&lt;0,0,IF((AB$27-$I92)=0,$M92*$P92/12*(12-$J92+1),IF((AB$27-$I92)&lt;$O92,($M92-SUM($P92:AA92))*$P92,IF((AB$27-$I92)=$O92,$M92-SUM($N92:AA92),0)))),IF($N92="정액법",IF((AB$27-$I92)&lt;0,0,IF((AB$27-$I92)=0,$M92*$P92/12*(12-$J92+1),IF((AB$27-$I92)&lt;$O92,$M92*$P92,IF((AB$27-$I92)=$O92,$M92-SUM($Q92:AA92),0))))))</f>
        <v>0</v>
      </c>
      <c r="AC92" s="88">
        <f>IF($N92="정률법",IF((AC$27-$I92)&lt;0,0,IF((AC$27-$I92)=0,$M92*$P92/12*(12-$J92+1),IF((AC$27-$I92)&lt;$O92,($M92-SUM($P92:AB92))*$P92,IF((AC$27-$I92)=$O92,$M92-SUM($N92:AB92),0)))),IF($N92="정액법",IF((AC$27-$I92)&lt;0,0,IF((AC$27-$I92)=0,$M92*$P92/12*(12-$J92+1),IF((AC$27-$I92)&lt;$O92,$M92*$P92,IF((AC$27-$I92)=$O92,$M92-SUM($Q92:AB92),0))))))</f>
        <v>0</v>
      </c>
      <c r="AD92" s="88">
        <f>IF($N92="정률법",IF((AD$27-$I92)&lt;0,0,IF((AD$27-$I92)=0,$M92*$P92/12*(12-$J92+1),IF((AD$27-$I92)&lt;$O92,($M92-SUM($P92:AC92))*$P92,IF((AD$27-$I92)=$O92,$M92-SUM($N92:AC92),0)))),IF($N92="정액법",IF((AD$27-$I92)&lt;0,0,IF((AD$27-$I92)=0,$M92*$P92/12*(12-$J92+1),IF((AD$27-$I92)&lt;$O92,$M92*$P92,IF((AD$27-$I92)=$O92,$M92-SUM($Q92:AC92),0))))))</f>
        <v>0</v>
      </c>
      <c r="AE92" s="89"/>
      <c r="AF92" s="90">
        <f t="shared" si="46"/>
        <v>0</v>
      </c>
      <c r="AG92" s="88">
        <f t="shared" si="47"/>
        <v>0</v>
      </c>
      <c r="AH92" s="91">
        <f t="shared" si="44"/>
        <v>0</v>
      </c>
      <c r="AI92" s="77"/>
      <c r="AJ92" s="77"/>
      <c r="AK92" s="77"/>
      <c r="AL92" s="77"/>
      <c r="AM92" s="77"/>
      <c r="AN92" s="92"/>
    </row>
    <row r="93" spans="2:40" s="47" customFormat="1" ht="13.5" hidden="1" outlineLevel="2">
      <c r="B93" s="76">
        <v>7</v>
      </c>
      <c r="C93" s="77"/>
      <c r="D93" s="77"/>
      <c r="E93" s="78"/>
      <c r="F93" s="77"/>
      <c r="G93" s="191"/>
      <c r="H93" s="79"/>
      <c r="I93" s="80">
        <f t="shared" ref="I93:I96" si="48">VALUE(LEFT(TEXT($H93,"yyyy-mm-dd"),4))</f>
        <v>1900</v>
      </c>
      <c r="J93" s="81" t="str">
        <f t="shared" ref="J93:J96" si="49">MID(TEXT($H93,"yyyy-mm-dd"),6,2)</f>
        <v>01</v>
      </c>
      <c r="K93" s="82"/>
      <c r="L93" s="82"/>
      <c r="M93" s="83">
        <f t="shared" si="45"/>
        <v>0</v>
      </c>
      <c r="N93" s="84" t="s">
        <v>65</v>
      </c>
      <c r="O93" s="85">
        <v>15</v>
      </c>
      <c r="P93" s="86">
        <f>IF($N93="정액법",VLOOKUP($O93,[1]Data!$J$3:$L$62,2),IF($N93="정률법",VLOOKUP($O93,[1]Data!$J$3:$L$62,3),"입력검증"))</f>
        <v>6.6000000000000003E-2</v>
      </c>
      <c r="Q93" s="108"/>
      <c r="R93" s="108"/>
      <c r="S93" s="108"/>
      <c r="T93" s="108"/>
      <c r="U93" s="108"/>
      <c r="V93" s="108"/>
      <c r="W93" s="88">
        <f>IF($N93="정률법",IF((W$27-$I93)&lt;0,0,IF((W$27-$I93)=0,$M93*$P93/12*(12-$J93+1),IF((W$27-$I93)&lt;$O93,($M93-SUM($P93:V93))*$P93,IF((W$27-$I93)=$O93,$M93-SUM($N93:V93),0)))),IF($N93="정액법",IF((W$27-$I93)&lt;0,0,IF((W$27-$I93)=0,$M93*$P93/12*(12-$J93+1),IF((W$27-$I93)&lt;$O93,$M93*$P93,IF((W$27-$I93)=$O93,$M93-SUM($Q93:V93),0))))))</f>
        <v>0</v>
      </c>
      <c r="X93" s="88">
        <f>IF($N93="정률법",IF((X$27-$I93)&lt;0,0,IF((X$27-$I93)=0,$M93*$P93/12*(12-$J93+1),IF((X$27-$I93)&lt;$O93,($M93-SUM($P93:W93))*$P93,IF((X$27-$I93)=$O93,$M93-SUM($N93:W93),0)))),IF($N93="정액법",IF((X$27-$I93)&lt;0,0,IF((X$27-$I93)=0,$M93*$P93/12*(12-$J93+1),IF((X$27-$I93)&lt;$O93,$M93*$P93,IF((X$27-$I93)=$O93,$M93-SUM($Q93:W93),0))))))</f>
        <v>0</v>
      </c>
      <c r="Y93" s="88">
        <f>IF($N93="정률법",IF((Y$27-$I93)&lt;0,0,IF((Y$27-$I93)=0,$M93*$P93/12*(12-$J93+1),IF((Y$27-$I93)&lt;$O93,($M93-SUM($P93:X93))*$P93,IF((Y$27-$I93)=$O93,$M93-SUM($N93:X93),0)))),IF($N93="정액법",IF((Y$27-$I93)&lt;0,0,IF((Y$27-$I93)=0,$M93*$P93/12*(12-$J93+1),IF((Y$27-$I93)&lt;$O93,$M93*$P93,IF((Y$27-$I93)=$O93,$M93-SUM($Q93:X93),0))))))</f>
        <v>0</v>
      </c>
      <c r="Z93" s="88">
        <f>IF($N93="정률법",IF((Z$27-$I93)&lt;0,0,IF((Z$27-$I93)=0,$M93*$P93/12*(12-$J93+1),IF((Z$27-$I93)&lt;$O93,($M93-SUM($P93:Y93))*$P93,IF((Z$27-$I93)=$O93,$M93-SUM($N93:Y93),0)))),IF($N93="정액법",IF((Z$27-$I93)&lt;0,0,IF((Z$27-$I93)=0,$M93*$P93/12*(12-$J93+1),IF((Z$27-$I93)&lt;$O93,$M93*$P93,IF((Z$27-$I93)=$O93,$M93-SUM($Q93:Y93),0))))))</f>
        <v>0</v>
      </c>
      <c r="AA93" s="88">
        <f>IF($N93="정률법",IF((AA$27-$I93)&lt;0,0,IF((AA$27-$I93)=0,$M93*$P93/12*(12-$J93+1),IF((AA$27-$I93)&lt;$O93,($M93-SUM($P93:Z93))*$P93,IF((AA$27-$I93)=$O93,$M93-SUM($N93:Z93),0)))),IF($N93="정액법",IF((AA$27-$I93)&lt;0,0,IF((AA$27-$I93)=0,$M93*$P93/12*(12-$J93+1),IF((AA$27-$I93)&lt;$O93,$M93*$P93,IF((AA$27-$I93)=$O93,$M93-SUM($Q93:Z93),0))))))</f>
        <v>0</v>
      </c>
      <c r="AB93" s="88">
        <f>IF($N93="정률법",IF((AB$27-$I93)&lt;0,0,IF((AB$27-$I93)=0,$M93*$P93/12*(12-$J93+1),IF((AB$27-$I93)&lt;$O93,($M93-SUM($P93:AA93))*$P93,IF((AB$27-$I93)=$O93,$M93-SUM($N93:AA93),0)))),IF($N93="정액법",IF((AB$27-$I93)&lt;0,0,IF((AB$27-$I93)=0,$M93*$P93/12*(12-$J93+1),IF((AB$27-$I93)&lt;$O93,$M93*$P93,IF((AB$27-$I93)=$O93,$M93-SUM($Q93:AA93),0))))))</f>
        <v>0</v>
      </c>
      <c r="AC93" s="88">
        <f>IF($N93="정률법",IF((AC$27-$I93)&lt;0,0,IF((AC$27-$I93)=0,$M93*$P93/12*(12-$J93+1),IF((AC$27-$I93)&lt;$O93,($M93-SUM($P93:AB93))*$P93,IF((AC$27-$I93)=$O93,$M93-SUM($N93:AB93),0)))),IF($N93="정액법",IF((AC$27-$I93)&lt;0,0,IF((AC$27-$I93)=0,$M93*$P93/12*(12-$J93+1),IF((AC$27-$I93)&lt;$O93,$M93*$P93,IF((AC$27-$I93)=$O93,$M93-SUM($Q93:AB93),0))))))</f>
        <v>0</v>
      </c>
      <c r="AD93" s="88">
        <f>IF($N93="정률법",IF((AD$27-$I93)&lt;0,0,IF((AD$27-$I93)=0,$M93*$P93/12*(12-$J93+1),IF((AD$27-$I93)&lt;$O93,($M93-SUM($P93:AC93))*$P93,IF((AD$27-$I93)=$O93,$M93-SUM($N93:AC93),0)))),IF($N93="정액법",IF((AD$27-$I93)&lt;0,0,IF((AD$27-$I93)=0,$M93*$P93/12*(12-$J93+1),IF((AD$27-$I93)&lt;$O93,$M93*$P93,IF((AD$27-$I93)=$O93,$M93-SUM($Q93:AC93),0))))))</f>
        <v>0</v>
      </c>
      <c r="AE93" s="89"/>
      <c r="AF93" s="90">
        <f t="shared" si="46"/>
        <v>0</v>
      </c>
      <c r="AG93" s="88">
        <f t="shared" si="47"/>
        <v>0</v>
      </c>
      <c r="AH93" s="91">
        <f t="shared" si="44"/>
        <v>0</v>
      </c>
      <c r="AI93" s="77"/>
      <c r="AJ93" s="77"/>
      <c r="AK93" s="77"/>
      <c r="AL93" s="77"/>
      <c r="AM93" s="77"/>
      <c r="AN93" s="92"/>
    </row>
    <row r="94" spans="2:40" s="47" customFormat="1" ht="13.5" hidden="1" outlineLevel="2">
      <c r="B94" s="76">
        <v>8</v>
      </c>
      <c r="C94" s="77"/>
      <c r="D94" s="77"/>
      <c r="E94" s="78"/>
      <c r="F94" s="77"/>
      <c r="G94" s="191"/>
      <c r="H94" s="79"/>
      <c r="I94" s="80">
        <f t="shared" si="48"/>
        <v>1900</v>
      </c>
      <c r="J94" s="81" t="str">
        <f t="shared" si="49"/>
        <v>01</v>
      </c>
      <c r="K94" s="82"/>
      <c r="L94" s="82"/>
      <c r="M94" s="83">
        <f t="shared" si="45"/>
        <v>0</v>
      </c>
      <c r="N94" s="84" t="s">
        <v>65</v>
      </c>
      <c r="O94" s="85">
        <v>15</v>
      </c>
      <c r="P94" s="86">
        <f>IF($N94="정액법",VLOOKUP($O94,[1]Data!$J$3:$L$62,2),IF($N94="정률법",VLOOKUP($O94,[1]Data!$J$3:$L$62,3),"입력검증"))</f>
        <v>6.6000000000000003E-2</v>
      </c>
      <c r="Q94" s="108"/>
      <c r="R94" s="108"/>
      <c r="S94" s="108"/>
      <c r="T94" s="108"/>
      <c r="U94" s="108"/>
      <c r="V94" s="108"/>
      <c r="W94" s="88">
        <f>IF($N94="정률법",IF((W$27-$I94)&lt;0,0,IF((W$27-$I94)=0,$M94*$P94/12*(12-$J94+1),IF((W$27-$I94)&lt;$O94,($M94-SUM($P94:V94))*$P94,IF((W$27-$I94)=$O94,$M94-SUM($N94:V94),0)))),IF($N94="정액법",IF((W$27-$I94)&lt;0,0,IF((W$27-$I94)=0,$M94*$P94/12*(12-$J94+1),IF((W$27-$I94)&lt;$O94,$M94*$P94,IF((W$27-$I94)=$O94,$M94-SUM($Q94:V94),0))))))</f>
        <v>0</v>
      </c>
      <c r="X94" s="88">
        <f>IF($N94="정률법",IF((X$27-$I94)&lt;0,0,IF((X$27-$I94)=0,$M94*$P94/12*(12-$J94+1),IF((X$27-$I94)&lt;$O94,($M94-SUM($P94:W94))*$P94,IF((X$27-$I94)=$O94,$M94-SUM($N94:W94),0)))),IF($N94="정액법",IF((X$27-$I94)&lt;0,0,IF((X$27-$I94)=0,$M94*$P94/12*(12-$J94+1),IF((X$27-$I94)&lt;$O94,$M94*$P94,IF((X$27-$I94)=$O94,$M94-SUM($Q94:W94),0))))))</f>
        <v>0</v>
      </c>
      <c r="Y94" s="88">
        <f>IF($N94="정률법",IF((Y$27-$I94)&lt;0,0,IF((Y$27-$I94)=0,$M94*$P94/12*(12-$J94+1),IF((Y$27-$I94)&lt;$O94,($M94-SUM($P94:X94))*$P94,IF((Y$27-$I94)=$O94,$M94-SUM($N94:X94),0)))),IF($N94="정액법",IF((Y$27-$I94)&lt;0,0,IF((Y$27-$I94)=0,$M94*$P94/12*(12-$J94+1),IF((Y$27-$I94)&lt;$O94,$M94*$P94,IF((Y$27-$I94)=$O94,$M94-SUM($Q94:X94),0))))))</f>
        <v>0</v>
      </c>
      <c r="Z94" s="88">
        <f>IF($N94="정률법",IF((Z$27-$I94)&lt;0,0,IF((Z$27-$I94)=0,$M94*$P94/12*(12-$J94+1),IF((Z$27-$I94)&lt;$O94,($M94-SUM($P94:Y94))*$P94,IF((Z$27-$I94)=$O94,$M94-SUM($N94:Y94),0)))),IF($N94="정액법",IF((Z$27-$I94)&lt;0,0,IF((Z$27-$I94)=0,$M94*$P94/12*(12-$J94+1),IF((Z$27-$I94)&lt;$O94,$M94*$P94,IF((Z$27-$I94)=$O94,$M94-SUM($Q94:Y94),0))))))</f>
        <v>0</v>
      </c>
      <c r="AA94" s="88">
        <f>IF($N94="정률법",IF((AA$27-$I94)&lt;0,0,IF((AA$27-$I94)=0,$M94*$P94/12*(12-$J94+1),IF((AA$27-$I94)&lt;$O94,($M94-SUM($P94:Z94))*$P94,IF((AA$27-$I94)=$O94,$M94-SUM($N94:Z94),0)))),IF($N94="정액법",IF((AA$27-$I94)&lt;0,0,IF((AA$27-$I94)=0,$M94*$P94/12*(12-$J94+1),IF((AA$27-$I94)&lt;$O94,$M94*$P94,IF((AA$27-$I94)=$O94,$M94-SUM($Q94:Z94),0))))))</f>
        <v>0</v>
      </c>
      <c r="AB94" s="88">
        <f>IF($N94="정률법",IF((AB$27-$I94)&lt;0,0,IF((AB$27-$I94)=0,$M94*$P94/12*(12-$J94+1),IF((AB$27-$I94)&lt;$O94,($M94-SUM($P94:AA94))*$P94,IF((AB$27-$I94)=$O94,$M94-SUM($N94:AA94),0)))),IF($N94="정액법",IF((AB$27-$I94)&lt;0,0,IF((AB$27-$I94)=0,$M94*$P94/12*(12-$J94+1),IF((AB$27-$I94)&lt;$O94,$M94*$P94,IF((AB$27-$I94)=$O94,$M94-SUM($Q94:AA94),0))))))</f>
        <v>0</v>
      </c>
      <c r="AC94" s="88">
        <f>IF($N94="정률법",IF((AC$27-$I94)&lt;0,0,IF((AC$27-$I94)=0,$M94*$P94/12*(12-$J94+1),IF((AC$27-$I94)&lt;$O94,($M94-SUM($P94:AB94))*$P94,IF((AC$27-$I94)=$O94,$M94-SUM($N94:AB94),0)))),IF($N94="정액법",IF((AC$27-$I94)&lt;0,0,IF((AC$27-$I94)=0,$M94*$P94/12*(12-$J94+1),IF((AC$27-$I94)&lt;$O94,$M94*$P94,IF((AC$27-$I94)=$O94,$M94-SUM($Q94:AB94),0))))))</f>
        <v>0</v>
      </c>
      <c r="AD94" s="88">
        <f>IF($N94="정률법",IF((AD$27-$I94)&lt;0,0,IF((AD$27-$I94)=0,$M94*$P94/12*(12-$J94+1),IF((AD$27-$I94)&lt;$O94,($M94-SUM($P94:AC94))*$P94,IF((AD$27-$I94)=$O94,$M94-SUM($N94:AC94),0)))),IF($N94="정액법",IF((AD$27-$I94)&lt;0,0,IF((AD$27-$I94)=0,$M94*$P94/12*(12-$J94+1),IF((AD$27-$I94)&lt;$O94,$M94*$P94,IF((AD$27-$I94)=$O94,$M94-SUM($Q94:AC94),0))))))</f>
        <v>0</v>
      </c>
      <c r="AE94" s="89"/>
      <c r="AF94" s="90">
        <f t="shared" si="46"/>
        <v>0</v>
      </c>
      <c r="AG94" s="88">
        <f t="shared" si="47"/>
        <v>0</v>
      </c>
      <c r="AH94" s="91">
        <f t="shared" si="44"/>
        <v>0</v>
      </c>
      <c r="AI94" s="77"/>
      <c r="AJ94" s="77"/>
      <c r="AK94" s="77"/>
      <c r="AL94" s="77"/>
      <c r="AM94" s="77"/>
      <c r="AN94" s="92"/>
    </row>
    <row r="95" spans="2:40" s="47" customFormat="1" ht="13.5" hidden="1" outlineLevel="2">
      <c r="B95" s="76">
        <v>9</v>
      </c>
      <c r="C95" s="77"/>
      <c r="D95" s="77"/>
      <c r="E95" s="78"/>
      <c r="F95" s="77"/>
      <c r="G95" s="191"/>
      <c r="H95" s="79"/>
      <c r="I95" s="80">
        <f t="shared" si="48"/>
        <v>1900</v>
      </c>
      <c r="J95" s="81" t="str">
        <f t="shared" si="49"/>
        <v>01</v>
      </c>
      <c r="K95" s="82"/>
      <c r="L95" s="82"/>
      <c r="M95" s="83">
        <f t="shared" si="45"/>
        <v>0</v>
      </c>
      <c r="N95" s="84" t="s">
        <v>65</v>
      </c>
      <c r="O95" s="85">
        <v>15</v>
      </c>
      <c r="P95" s="86">
        <f>IF($N95="정액법",VLOOKUP($O95,[1]Data!$J$3:$L$62,2),IF($N95="정률법",VLOOKUP($O95,[1]Data!$J$3:$L$62,3),"입력검증"))</f>
        <v>6.6000000000000003E-2</v>
      </c>
      <c r="Q95" s="108"/>
      <c r="R95" s="108"/>
      <c r="S95" s="108"/>
      <c r="T95" s="108"/>
      <c r="U95" s="108"/>
      <c r="V95" s="108"/>
      <c r="W95" s="88">
        <f>IF($N95="정률법",IF((W$27-$I95)&lt;0,0,IF((W$27-$I95)=0,$M95*$P95/12*(12-$J95+1),IF((W$27-$I95)&lt;$O95,($M95-SUM($P95:V95))*$P95,IF((W$27-$I95)=$O95,$M95-SUM($N95:V95),0)))),IF($N95="정액법",IF((W$27-$I95)&lt;0,0,IF((W$27-$I95)=0,$M95*$P95/12*(12-$J95+1),IF((W$27-$I95)&lt;$O95,$M95*$P95,IF((W$27-$I95)=$O95,$M95-SUM($Q95:V95),0))))))</f>
        <v>0</v>
      </c>
      <c r="X95" s="88">
        <f>IF($N95="정률법",IF((X$27-$I95)&lt;0,0,IF((X$27-$I95)=0,$M95*$P95/12*(12-$J95+1),IF((X$27-$I95)&lt;$O95,($M95-SUM($P95:W95))*$P95,IF((X$27-$I95)=$O95,$M95-SUM($N95:W95),0)))),IF($N95="정액법",IF((X$27-$I95)&lt;0,0,IF((X$27-$I95)=0,$M95*$P95/12*(12-$J95+1),IF((X$27-$I95)&lt;$O95,$M95*$P95,IF((X$27-$I95)=$O95,$M95-SUM($Q95:W95),0))))))</f>
        <v>0</v>
      </c>
      <c r="Y95" s="88">
        <f>IF($N95="정률법",IF((Y$27-$I95)&lt;0,0,IF((Y$27-$I95)=0,$M95*$P95/12*(12-$J95+1),IF((Y$27-$I95)&lt;$O95,($M95-SUM($P95:X95))*$P95,IF((Y$27-$I95)=$O95,$M95-SUM($N95:X95),0)))),IF($N95="정액법",IF((Y$27-$I95)&lt;0,0,IF((Y$27-$I95)=0,$M95*$P95/12*(12-$J95+1),IF((Y$27-$I95)&lt;$O95,$M95*$P95,IF((Y$27-$I95)=$O95,$M95-SUM($Q95:X95),0))))))</f>
        <v>0</v>
      </c>
      <c r="Z95" s="88">
        <f>IF($N95="정률법",IF((Z$27-$I95)&lt;0,0,IF((Z$27-$I95)=0,$M95*$P95/12*(12-$J95+1),IF((Z$27-$I95)&lt;$O95,($M95-SUM($P95:Y95))*$P95,IF((Z$27-$I95)=$O95,$M95-SUM($N95:Y95),0)))),IF($N95="정액법",IF((Z$27-$I95)&lt;0,0,IF((Z$27-$I95)=0,$M95*$P95/12*(12-$J95+1),IF((Z$27-$I95)&lt;$O95,$M95*$P95,IF((Z$27-$I95)=$O95,$M95-SUM($Q95:Y95),0))))))</f>
        <v>0</v>
      </c>
      <c r="AA95" s="88">
        <f>IF($N95="정률법",IF((AA$27-$I95)&lt;0,0,IF((AA$27-$I95)=0,$M95*$P95/12*(12-$J95+1),IF((AA$27-$I95)&lt;$O95,($M95-SUM($P95:Z95))*$P95,IF((AA$27-$I95)=$O95,$M95-SUM($N95:Z95),0)))),IF($N95="정액법",IF((AA$27-$I95)&lt;0,0,IF((AA$27-$I95)=0,$M95*$P95/12*(12-$J95+1),IF((AA$27-$I95)&lt;$O95,$M95*$P95,IF((AA$27-$I95)=$O95,$M95-SUM($Q95:Z95),0))))))</f>
        <v>0</v>
      </c>
      <c r="AB95" s="88">
        <f>IF($N95="정률법",IF((AB$27-$I95)&lt;0,0,IF((AB$27-$I95)=0,$M95*$P95/12*(12-$J95+1),IF((AB$27-$I95)&lt;$O95,($M95-SUM($P95:AA95))*$P95,IF((AB$27-$I95)=$O95,$M95-SUM($N95:AA95),0)))),IF($N95="정액법",IF((AB$27-$I95)&lt;0,0,IF((AB$27-$I95)=0,$M95*$P95/12*(12-$J95+1),IF((AB$27-$I95)&lt;$O95,$M95*$P95,IF((AB$27-$I95)=$O95,$M95-SUM($Q95:AA95),0))))))</f>
        <v>0</v>
      </c>
      <c r="AC95" s="88">
        <f>IF($N95="정률법",IF((AC$27-$I95)&lt;0,0,IF((AC$27-$I95)=0,$M95*$P95/12*(12-$J95+1),IF((AC$27-$I95)&lt;$O95,($M95-SUM($P95:AB95))*$P95,IF((AC$27-$I95)=$O95,$M95-SUM($N95:AB95),0)))),IF($N95="정액법",IF((AC$27-$I95)&lt;0,0,IF((AC$27-$I95)=0,$M95*$P95/12*(12-$J95+1),IF((AC$27-$I95)&lt;$O95,$M95*$P95,IF((AC$27-$I95)=$O95,$M95-SUM($Q95:AB95),0))))))</f>
        <v>0</v>
      </c>
      <c r="AD95" s="88">
        <f>IF($N95="정률법",IF((AD$27-$I95)&lt;0,0,IF((AD$27-$I95)=0,$M95*$P95/12*(12-$J95+1),IF((AD$27-$I95)&lt;$O95,($M95-SUM($P95:AC95))*$P95,IF((AD$27-$I95)=$O95,$M95-SUM($N95:AC95),0)))),IF($N95="정액법",IF((AD$27-$I95)&lt;0,0,IF((AD$27-$I95)=0,$M95*$P95/12*(12-$J95+1),IF((AD$27-$I95)&lt;$O95,$M95*$P95,IF((AD$27-$I95)=$O95,$M95-SUM($Q95:AC95),0))))))</f>
        <v>0</v>
      </c>
      <c r="AE95" s="89"/>
      <c r="AF95" s="90">
        <f t="shared" si="46"/>
        <v>0</v>
      </c>
      <c r="AG95" s="88">
        <f t="shared" si="47"/>
        <v>0</v>
      </c>
      <c r="AH95" s="91">
        <f t="shared" si="44"/>
        <v>0</v>
      </c>
      <c r="AI95" s="77"/>
      <c r="AJ95" s="77"/>
      <c r="AK95" s="77"/>
      <c r="AL95" s="77"/>
      <c r="AM95" s="77"/>
      <c r="AN95" s="92"/>
    </row>
    <row r="96" spans="2:40" s="47" customFormat="1" ht="13.5" hidden="1" outlineLevel="2">
      <c r="B96" s="76">
        <v>10</v>
      </c>
      <c r="C96" s="77"/>
      <c r="D96" s="77"/>
      <c r="E96" s="78"/>
      <c r="F96" s="77"/>
      <c r="G96" s="191"/>
      <c r="H96" s="79"/>
      <c r="I96" s="80">
        <f t="shared" si="48"/>
        <v>1900</v>
      </c>
      <c r="J96" s="81" t="str">
        <f t="shared" si="49"/>
        <v>01</v>
      </c>
      <c r="K96" s="82"/>
      <c r="L96" s="82"/>
      <c r="M96" s="83">
        <f t="shared" si="45"/>
        <v>0</v>
      </c>
      <c r="N96" s="84" t="s">
        <v>65</v>
      </c>
      <c r="O96" s="85">
        <v>15</v>
      </c>
      <c r="P96" s="86">
        <f>IF($N96="정액법",VLOOKUP($O96,[1]Data!$J$3:$L$62,2),IF($N96="정률법",VLOOKUP($O96,[1]Data!$J$3:$L$62,3),"입력검증"))</f>
        <v>6.6000000000000003E-2</v>
      </c>
      <c r="Q96" s="108"/>
      <c r="R96" s="108"/>
      <c r="S96" s="108"/>
      <c r="T96" s="108"/>
      <c r="U96" s="108"/>
      <c r="V96" s="108"/>
      <c r="W96" s="88">
        <f>IF($N96="정률법",IF((W$27-$I96)&lt;0,0,IF((W$27-$I96)=0,$M96*$P96/12*(12-$J96+1),IF((W$27-$I96)&lt;$O96,($M96-SUM($P96:V96))*$P96,IF((W$27-$I96)=$O96,$M96-SUM($N96:V96),0)))),IF($N96="정액법",IF((W$27-$I96)&lt;0,0,IF((W$27-$I96)=0,$M96*$P96/12*(12-$J96+1),IF((W$27-$I96)&lt;$O96,$M96*$P96,IF((W$27-$I96)=$O96,$M96-SUM($Q96:V96),0))))))</f>
        <v>0</v>
      </c>
      <c r="X96" s="88">
        <f>IF($N96="정률법",IF((X$27-$I96)&lt;0,0,IF((X$27-$I96)=0,$M96*$P96/12*(12-$J96+1),IF((X$27-$I96)&lt;$O96,($M96-SUM($P96:W96))*$P96,IF((X$27-$I96)=$O96,$M96-SUM($N96:W96),0)))),IF($N96="정액법",IF((X$27-$I96)&lt;0,0,IF((X$27-$I96)=0,$M96*$P96/12*(12-$J96+1),IF((X$27-$I96)&lt;$O96,$M96*$P96,IF((X$27-$I96)=$O96,$M96-SUM($Q96:W96),0))))))</f>
        <v>0</v>
      </c>
      <c r="Y96" s="88">
        <f>IF($N96="정률법",IF((Y$27-$I96)&lt;0,0,IF((Y$27-$I96)=0,$M96*$P96/12*(12-$J96+1),IF((Y$27-$I96)&lt;$O96,($M96-SUM($P96:X96))*$P96,IF((Y$27-$I96)=$O96,$M96-SUM($N96:X96),0)))),IF($N96="정액법",IF((Y$27-$I96)&lt;0,0,IF((Y$27-$I96)=0,$M96*$P96/12*(12-$J96+1),IF((Y$27-$I96)&lt;$O96,$M96*$P96,IF((Y$27-$I96)=$O96,$M96-SUM($Q96:X96),0))))))</f>
        <v>0</v>
      </c>
      <c r="Z96" s="88">
        <f>IF($N96="정률법",IF((Z$27-$I96)&lt;0,0,IF((Z$27-$I96)=0,$M96*$P96/12*(12-$J96+1),IF((Z$27-$I96)&lt;$O96,($M96-SUM($P96:Y96))*$P96,IF((Z$27-$I96)=$O96,$M96-SUM($N96:Y96),0)))),IF($N96="정액법",IF((Z$27-$I96)&lt;0,0,IF((Z$27-$I96)=0,$M96*$P96/12*(12-$J96+1),IF((Z$27-$I96)&lt;$O96,$M96*$P96,IF((Z$27-$I96)=$O96,$M96-SUM($Q96:Y96),0))))))</f>
        <v>0</v>
      </c>
      <c r="AA96" s="88">
        <f>IF($N96="정률법",IF((AA$27-$I96)&lt;0,0,IF((AA$27-$I96)=0,$M96*$P96/12*(12-$J96+1),IF((AA$27-$I96)&lt;$O96,($M96-SUM($P96:Z96))*$P96,IF((AA$27-$I96)=$O96,$M96-SUM($N96:Z96),0)))),IF($N96="정액법",IF((AA$27-$I96)&lt;0,0,IF((AA$27-$I96)=0,$M96*$P96/12*(12-$J96+1),IF((AA$27-$I96)&lt;$O96,$M96*$P96,IF((AA$27-$I96)=$O96,$M96-SUM($Q96:Z96),0))))))</f>
        <v>0</v>
      </c>
      <c r="AB96" s="88">
        <f>IF($N96="정률법",IF((AB$27-$I96)&lt;0,0,IF((AB$27-$I96)=0,$M96*$P96/12*(12-$J96+1),IF((AB$27-$I96)&lt;$O96,($M96-SUM($P96:AA96))*$P96,IF((AB$27-$I96)=$O96,$M96-SUM($N96:AA96),0)))),IF($N96="정액법",IF((AB$27-$I96)&lt;0,0,IF((AB$27-$I96)=0,$M96*$P96/12*(12-$J96+1),IF((AB$27-$I96)&lt;$O96,$M96*$P96,IF((AB$27-$I96)=$O96,$M96-SUM($Q96:AA96),0))))))</f>
        <v>0</v>
      </c>
      <c r="AC96" s="88">
        <f>IF($N96="정률법",IF((AC$27-$I96)&lt;0,0,IF((AC$27-$I96)=0,$M96*$P96/12*(12-$J96+1),IF((AC$27-$I96)&lt;$O96,($M96-SUM($P96:AB96))*$P96,IF((AC$27-$I96)=$O96,$M96-SUM($N96:AB96),0)))),IF($N96="정액법",IF((AC$27-$I96)&lt;0,0,IF((AC$27-$I96)=0,$M96*$P96/12*(12-$J96+1),IF((AC$27-$I96)&lt;$O96,$M96*$P96,IF((AC$27-$I96)=$O96,$M96-SUM($Q96:AB96),0))))))</f>
        <v>0</v>
      </c>
      <c r="AD96" s="88">
        <f>IF($N96="정률법",IF((AD$27-$I96)&lt;0,0,IF((AD$27-$I96)=0,$M96*$P96/12*(12-$J96+1),IF((AD$27-$I96)&lt;$O96,($M96-SUM($P96:AC96))*$P96,IF((AD$27-$I96)=$O96,$M96-SUM($N96:AC96),0)))),IF($N96="정액법",IF((AD$27-$I96)&lt;0,0,IF((AD$27-$I96)=0,$M96*$P96/12*(12-$J96+1),IF((AD$27-$I96)&lt;$O96,$M96*$P96,IF((AD$27-$I96)=$O96,$M96-SUM($Q96:AC96),0))))))</f>
        <v>0</v>
      </c>
      <c r="AE96" s="89"/>
      <c r="AF96" s="90">
        <f t="shared" si="46"/>
        <v>0</v>
      </c>
      <c r="AG96" s="88">
        <f t="shared" si="47"/>
        <v>0</v>
      </c>
      <c r="AH96" s="91">
        <f t="shared" si="44"/>
        <v>0</v>
      </c>
      <c r="AI96" s="77"/>
      <c r="AJ96" s="77"/>
      <c r="AK96" s="77"/>
      <c r="AL96" s="77"/>
      <c r="AM96" s="77"/>
      <c r="AN96" s="92"/>
    </row>
    <row r="97" spans="2:40" s="47" customFormat="1" ht="13.5" outlineLevel="1" collapsed="1">
      <c r="B97" s="94"/>
      <c r="C97" s="95" t="s">
        <v>66</v>
      </c>
      <c r="D97" s="94"/>
      <c r="E97" s="96"/>
      <c r="F97" s="94"/>
      <c r="G97" s="97">
        <f>+G87</f>
        <v>2017</v>
      </c>
      <c r="H97" s="98"/>
      <c r="I97" s="98"/>
      <c r="J97" s="98"/>
      <c r="K97" s="99">
        <f>SUM(K87:K96)</f>
        <v>0</v>
      </c>
      <c r="L97" s="99">
        <f>SUM(L87:L96)</f>
        <v>0</v>
      </c>
      <c r="M97" s="99">
        <f>SUM(M87:M96)</f>
        <v>0</v>
      </c>
      <c r="N97" s="96"/>
      <c r="O97" s="96"/>
      <c r="P97" s="100"/>
      <c r="Q97" s="101">
        <f>SUM(N87:N96)</f>
        <v>0</v>
      </c>
      <c r="R97" s="101">
        <f t="shared" ref="R97:AD97" si="50">SUM(R87:R96)</f>
        <v>0</v>
      </c>
      <c r="S97" s="101">
        <f t="shared" si="50"/>
        <v>0</v>
      </c>
      <c r="T97" s="101">
        <f t="shared" si="50"/>
        <v>0</v>
      </c>
      <c r="U97" s="101">
        <f t="shared" si="50"/>
        <v>0</v>
      </c>
      <c r="V97" s="101">
        <f t="shared" si="50"/>
        <v>0</v>
      </c>
      <c r="W97" s="101">
        <f t="shared" si="50"/>
        <v>0</v>
      </c>
      <c r="X97" s="101">
        <f t="shared" si="50"/>
        <v>0</v>
      </c>
      <c r="Y97" s="101">
        <f t="shared" si="50"/>
        <v>0</v>
      </c>
      <c r="Z97" s="101">
        <f t="shared" si="50"/>
        <v>0</v>
      </c>
      <c r="AA97" s="101">
        <f t="shared" si="50"/>
        <v>0</v>
      </c>
      <c r="AB97" s="101">
        <f t="shared" si="50"/>
        <v>0</v>
      </c>
      <c r="AC97" s="101">
        <f t="shared" si="50"/>
        <v>0</v>
      </c>
      <c r="AD97" s="102">
        <f t="shared" si="50"/>
        <v>0</v>
      </c>
      <c r="AE97" s="103"/>
      <c r="AF97" s="104">
        <f>SUM(AF87:AF96)</f>
        <v>0</v>
      </c>
      <c r="AG97" s="101">
        <f>SUM(AG87:AG96)</f>
        <v>0</v>
      </c>
      <c r="AH97" s="105">
        <f>SUM(AH87:AH96)</f>
        <v>0</v>
      </c>
      <c r="AI97" s="101"/>
      <c r="AJ97" s="101"/>
      <c r="AK97" s="101"/>
      <c r="AL97" s="101"/>
      <c r="AM97" s="101"/>
      <c r="AN97" s="106"/>
    </row>
    <row r="98" spans="2:40" s="47" customFormat="1" ht="13.5" hidden="1" outlineLevel="2">
      <c r="B98" s="76">
        <v>1</v>
      </c>
      <c r="C98" s="77"/>
      <c r="D98" s="77"/>
      <c r="E98" s="78"/>
      <c r="F98" s="77"/>
      <c r="G98" s="191">
        <v>2018</v>
      </c>
      <c r="H98" s="79"/>
      <c r="I98" s="80"/>
      <c r="J98" s="81"/>
      <c r="K98" s="82"/>
      <c r="L98" s="82"/>
      <c r="M98" s="83">
        <f>K98+L98</f>
        <v>0</v>
      </c>
      <c r="N98" s="84" t="s">
        <v>65</v>
      </c>
      <c r="O98" s="85">
        <v>10</v>
      </c>
      <c r="P98" s="86">
        <f>IF($N98="정액법",VLOOKUP($O98,[1]Data!$J$3:$L$62,2),IF($N98="정률법",VLOOKUP($O98,[1]Data!$J$3:$L$62,3),"입력검증"))</f>
        <v>0.1</v>
      </c>
      <c r="Q98" s="108"/>
      <c r="R98" s="108"/>
      <c r="S98" s="108"/>
      <c r="T98" s="108"/>
      <c r="U98" s="108"/>
      <c r="V98" s="108"/>
      <c r="W98" s="108"/>
      <c r="X98" s="88">
        <f>IF($N98="정률법",IF((X$27-$I98)&lt;0,0,IF((X$27-$I98)=0,$M98*$P98/12*(12-$J98+1),IF((X$27-$I98)&lt;$O98,($M98-SUM($P98:W98))*$P98,IF((X$27-$I98)=$O98,$M98-SUM($N98:W98),0)))),IF($N98="정액법",IF((X$27-$I98)&lt;0,0,IF((X$27-$I98)=0,$M98*$P98/12*(12-$J98+1),IF((X$27-$I98)&lt;$O98,$M98*$P98,IF((X$27-$I98)=$O98,$M98-SUM($Q98:W98),0))))))</f>
        <v>0</v>
      </c>
      <c r="Y98" s="88">
        <f>IF($N98="정률법",IF((Y$27-$I98)&lt;0,0,IF((Y$27-$I98)=0,$M98*$P98/12*(12-$J98+1),IF((Y$27-$I98)&lt;$O98,($M98-SUM($P98:X98))*$P98,IF((Y$27-$I98)=$O98,$M98-SUM($N98:X98),0)))),IF($N98="정액법",IF((Y$27-$I98)&lt;0,0,IF((Y$27-$I98)=0,$M98*$P98/12*(12-$J98+1),IF((Y$27-$I98)&lt;$O98,$M98*$P98,IF((Y$27-$I98)=$O98,$M98-SUM($Q98:X98),0))))))</f>
        <v>0</v>
      </c>
      <c r="Z98" s="88">
        <f>IF($N98="정률법",IF((Z$27-$I98)&lt;0,0,IF((Z$27-$I98)=0,$M98*$P98/12*(12-$J98+1),IF((Z$27-$I98)&lt;$O98,($M98-SUM($P98:Y98))*$P98,IF((Z$27-$I98)=$O98,$M98-SUM($N98:Y98),0)))),IF($N98="정액법",IF((Z$27-$I98)&lt;0,0,IF((Z$27-$I98)=0,$M98*$P98/12*(12-$J98+1),IF((Z$27-$I98)&lt;$O98,$M98*$P98,IF((Z$27-$I98)=$O98,$M98-SUM($Q98:Y98),0))))))</f>
        <v>0</v>
      </c>
      <c r="AA98" s="88">
        <f>IF($N98="정률법",IF((AA$27-$I98)&lt;0,0,IF((AA$27-$I98)=0,$M98*$P98/12*(12-$J98+1),IF((AA$27-$I98)&lt;$O98,($M98-SUM($P98:Z98))*$P98,IF((AA$27-$I98)=$O98,$M98-SUM($N98:Z98),0)))),IF($N98="정액법",IF((AA$27-$I98)&lt;0,0,IF((AA$27-$I98)=0,$M98*$P98/12*(12-$J98+1),IF((AA$27-$I98)&lt;$O98,$M98*$P98,IF((AA$27-$I98)=$O98,$M98-SUM($Q98:Z98),0))))))</f>
        <v>0</v>
      </c>
      <c r="AB98" s="88">
        <f>IF($N98="정률법",IF((AB$27-$I98)&lt;0,0,IF((AB$27-$I98)=0,$M98*$P98/12*(12-$J98+1),IF((AB$27-$I98)&lt;$O98,($M98-SUM($P98:AA98))*$P98,IF((AB$27-$I98)=$O98,$M98-SUM($N98:AA98),0)))),IF($N98="정액법",IF((AB$27-$I98)&lt;0,0,IF((AB$27-$I98)=0,$M98*$P98/12*(12-$J98+1),IF((AB$27-$I98)&lt;$O98,$M98*$P98,IF((AB$27-$I98)=$O98,$M98-SUM($Q98:AA98),0))))))</f>
        <v>0</v>
      </c>
      <c r="AC98" s="88">
        <f>IF($N98="정률법",IF((AC$27-$I98)&lt;0,0,IF((AC$27-$I98)=0,$M98*$P98/12*(12-$J98+1),IF((AC$27-$I98)&lt;$O98,($M98-SUM($P98:AB98))*$P98,IF((AC$27-$I98)=$O98,$M98-SUM($N98:AB98),0)))),IF($N98="정액법",IF((AC$27-$I98)&lt;0,0,IF((AC$27-$I98)=0,$M98*$P98/12*(12-$J98+1),IF((AC$27-$I98)&lt;$O98,$M98*$P98,IF((AC$27-$I98)=$O98,$M98-SUM($Q98:AB98),0))))))</f>
        <v>0</v>
      </c>
      <c r="AD98" s="88">
        <f>IF($N98="정률법",IF((AD$27-$I98)&lt;0,0,IF((AD$27-$I98)=0,$M98*$P98/12*(12-$J98+1),IF((AD$27-$I98)&lt;$O98,($M98-SUM($P98:AC98))*$P98,IF((AD$27-$I98)=$O98,$M98-SUM($N98:AC98),0)))),IF($N98="정액법",IF((AD$27-$I98)&lt;0,0,IF((AD$27-$I98)=0,$M98*$P98/12*(12-$J98+1),IF((AD$27-$I98)&lt;$O98,$M98*$P98,IF((AD$27-$I98)=$O98,$M98-SUM($Q98:AC98),0))))))</f>
        <v>0</v>
      </c>
      <c r="AE98" s="89"/>
      <c r="AF98" s="90">
        <f>SUM(Q98:AE98)</f>
        <v>0</v>
      </c>
      <c r="AG98" s="88">
        <f>M98-AF98</f>
        <v>0</v>
      </c>
      <c r="AH98" s="91">
        <f t="shared" ref="AH98:AH107" si="51">IFERROR(INT(AG98*K98/M98),0)</f>
        <v>0</v>
      </c>
      <c r="AI98" s="77"/>
      <c r="AJ98" s="77"/>
      <c r="AK98" s="77"/>
      <c r="AL98" s="77"/>
      <c r="AM98" s="77"/>
      <c r="AN98" s="92"/>
    </row>
    <row r="99" spans="2:40" s="47" customFormat="1" ht="13.5" hidden="1" outlineLevel="2">
      <c r="B99" s="76">
        <v>2</v>
      </c>
      <c r="C99" s="77"/>
      <c r="D99" s="77"/>
      <c r="E99" s="78"/>
      <c r="F99" s="77"/>
      <c r="G99" s="191"/>
      <c r="H99" s="79"/>
      <c r="I99" s="80"/>
      <c r="J99" s="81"/>
      <c r="K99" s="82"/>
      <c r="L99" s="82"/>
      <c r="M99" s="83">
        <f t="shared" ref="M99:M107" si="52">K99+L99</f>
        <v>0</v>
      </c>
      <c r="N99" s="84" t="s">
        <v>65</v>
      </c>
      <c r="O99" s="85">
        <v>10</v>
      </c>
      <c r="P99" s="86">
        <f>IF($N99="정액법",VLOOKUP($O99,[1]Data!$J$3:$L$62,2),IF($N99="정률법",VLOOKUP($O99,[1]Data!$J$3:$L$62,3),"입력검증"))</f>
        <v>0.1</v>
      </c>
      <c r="Q99" s="108"/>
      <c r="R99" s="108"/>
      <c r="S99" s="108"/>
      <c r="T99" s="108"/>
      <c r="U99" s="108"/>
      <c r="V99" s="108"/>
      <c r="W99" s="108"/>
      <c r="X99" s="88">
        <f>IF($N99="정률법",IF((X$27-$I99)&lt;0,0,IF((X$27-$I99)=0,$M99*$P99/12*(12-$J99+1),IF((X$27-$I99)&lt;$O99,($M99-SUM($P99:W99))*$P99,IF((X$27-$I99)=$O99,$M99-SUM($N99:W99),0)))),IF($N99="정액법",IF((X$27-$I99)&lt;0,0,IF((X$27-$I99)=0,$M99*$P99/12*(12-$J99+1),IF((X$27-$I99)&lt;$O99,$M99*$P99,IF((X$27-$I99)=$O99,$M99-SUM($Q99:W99),0))))))</f>
        <v>0</v>
      </c>
      <c r="Y99" s="88">
        <f>IF($N99="정률법",IF((Y$27-$I99)&lt;0,0,IF((Y$27-$I99)=0,$M99*$P99/12*(12-$J99+1),IF((Y$27-$I99)&lt;$O99,($M99-SUM($P99:X99))*$P99,IF((Y$27-$I99)=$O99,$M99-SUM($N99:X99),0)))),IF($N99="정액법",IF((Y$27-$I99)&lt;0,0,IF((Y$27-$I99)=0,$M99*$P99/12*(12-$J99+1),IF((Y$27-$I99)&lt;$O99,$M99*$P99,IF((Y$27-$I99)=$O99,$M99-SUM($Q99:X99),0))))))</f>
        <v>0</v>
      </c>
      <c r="Z99" s="88">
        <f>IF($N99="정률법",IF((Z$27-$I99)&lt;0,0,IF((Z$27-$I99)=0,$M99*$P99/12*(12-$J99+1),IF((Z$27-$I99)&lt;$O99,($M99-SUM($P99:Y99))*$P99,IF((Z$27-$I99)=$O99,$M99-SUM($N99:Y99),0)))),IF($N99="정액법",IF((Z$27-$I99)&lt;0,0,IF((Z$27-$I99)=0,$M99*$P99/12*(12-$J99+1),IF((Z$27-$I99)&lt;$O99,$M99*$P99,IF((Z$27-$I99)=$O99,$M99-SUM($Q99:Y99),0))))))</f>
        <v>0</v>
      </c>
      <c r="AA99" s="88">
        <f>IF($N99="정률법",IF((AA$27-$I99)&lt;0,0,IF((AA$27-$I99)=0,$M99*$P99/12*(12-$J99+1),IF((AA$27-$I99)&lt;$O99,($M99-SUM($P99:Z99))*$P99,IF((AA$27-$I99)=$O99,$M99-SUM($N99:Z99),0)))),IF($N99="정액법",IF((AA$27-$I99)&lt;0,0,IF((AA$27-$I99)=0,$M99*$P99/12*(12-$J99+1),IF((AA$27-$I99)&lt;$O99,$M99*$P99,IF((AA$27-$I99)=$O99,$M99-SUM($Q99:Z99),0))))))</f>
        <v>0</v>
      </c>
      <c r="AB99" s="88">
        <f>IF($N99="정률법",IF((AB$27-$I99)&lt;0,0,IF((AB$27-$I99)=0,$M99*$P99/12*(12-$J99+1),IF((AB$27-$I99)&lt;$O99,($M99-SUM($P99:AA99))*$P99,IF((AB$27-$I99)=$O99,$M99-SUM($N99:AA99),0)))),IF($N99="정액법",IF((AB$27-$I99)&lt;0,0,IF((AB$27-$I99)=0,$M99*$P99/12*(12-$J99+1),IF((AB$27-$I99)&lt;$O99,$M99*$P99,IF((AB$27-$I99)=$O99,$M99-SUM($Q99:AA99),0))))))</f>
        <v>0</v>
      </c>
      <c r="AC99" s="88">
        <f>IF($N99="정률법",IF((AC$27-$I99)&lt;0,0,IF((AC$27-$I99)=0,$M99*$P99/12*(12-$J99+1),IF((AC$27-$I99)&lt;$O99,($M99-SUM($P99:AB99))*$P99,IF((AC$27-$I99)=$O99,$M99-SUM($N99:AB99),0)))),IF($N99="정액법",IF((AC$27-$I99)&lt;0,0,IF((AC$27-$I99)=0,$M99*$P99/12*(12-$J99+1),IF((AC$27-$I99)&lt;$O99,$M99*$P99,IF((AC$27-$I99)=$O99,$M99-SUM($Q99:AB99),0))))))</f>
        <v>0</v>
      </c>
      <c r="AD99" s="88">
        <f>IF($N99="정률법",IF((AD$27-$I99)&lt;0,0,IF((AD$27-$I99)=0,$M99*$P99/12*(12-$J99+1),IF((AD$27-$I99)&lt;$O99,($M99-SUM($P99:AC99))*$P99,IF((AD$27-$I99)=$O99,$M99-SUM($N99:AC99),0)))),IF($N99="정액법",IF((AD$27-$I99)&lt;0,0,IF((AD$27-$I99)=0,$M99*$P99/12*(12-$J99+1),IF((AD$27-$I99)&lt;$O99,$M99*$P99,IF((AD$27-$I99)=$O99,$M99-SUM($Q99:AC99),0))))))</f>
        <v>0</v>
      </c>
      <c r="AE99" s="89"/>
      <c r="AF99" s="90">
        <f t="shared" ref="AF99:AF107" si="53">SUM(Q99:AE99)</f>
        <v>0</v>
      </c>
      <c r="AG99" s="88">
        <f t="shared" ref="AG99:AG107" si="54">M99-AF99</f>
        <v>0</v>
      </c>
      <c r="AH99" s="91">
        <f t="shared" si="51"/>
        <v>0</v>
      </c>
      <c r="AI99" s="77"/>
      <c r="AJ99" s="77"/>
      <c r="AK99" s="77"/>
      <c r="AL99" s="77"/>
      <c r="AM99" s="77"/>
      <c r="AN99" s="92"/>
    </row>
    <row r="100" spans="2:40" s="47" customFormat="1" ht="13.5" hidden="1" outlineLevel="2">
      <c r="B100" s="76">
        <v>3</v>
      </c>
      <c r="C100" s="77"/>
      <c r="D100" s="77"/>
      <c r="E100" s="78"/>
      <c r="F100" s="77"/>
      <c r="G100" s="191"/>
      <c r="H100" s="79"/>
      <c r="I100" s="80"/>
      <c r="J100" s="81"/>
      <c r="K100" s="82"/>
      <c r="L100" s="82"/>
      <c r="M100" s="83">
        <f t="shared" si="52"/>
        <v>0</v>
      </c>
      <c r="N100" s="84" t="s">
        <v>65</v>
      </c>
      <c r="O100" s="85">
        <v>15</v>
      </c>
      <c r="P100" s="86">
        <f>IF($N100="정액법",VLOOKUP($O100,[1]Data!$J$3:$L$62,2),IF($N100="정률법",VLOOKUP($O100,[1]Data!$J$3:$L$62,3),"입력검증"))</f>
        <v>6.6000000000000003E-2</v>
      </c>
      <c r="Q100" s="108"/>
      <c r="R100" s="108"/>
      <c r="S100" s="108"/>
      <c r="T100" s="108"/>
      <c r="U100" s="108"/>
      <c r="V100" s="108"/>
      <c r="W100" s="108"/>
      <c r="X100" s="88">
        <f>IF($N100="정률법",IF((X$27-$I100)&lt;0,0,IF((X$27-$I100)=0,$M100*$P100/12*(12-$J100+1),IF((X$27-$I100)&lt;$O100,($M100-SUM($P100:W100))*$P100,IF((X$27-$I100)=$O100,$M100-SUM($N100:W100),0)))),IF($N100="정액법",IF((X$27-$I100)&lt;0,0,IF((X$27-$I100)=0,$M100*$P100/12*(12-$J100+1),IF((X$27-$I100)&lt;$O100,$M100*$P100,IF((X$27-$I100)=$O100,$M100-SUM($Q100:W100),0))))))</f>
        <v>0</v>
      </c>
      <c r="Y100" s="88">
        <f>IF($N100="정률법",IF((Y$27-$I100)&lt;0,0,IF((Y$27-$I100)=0,$M100*$P100/12*(12-$J100+1),IF((Y$27-$I100)&lt;$O100,($M100-SUM($P100:X100))*$P100,IF((Y$27-$I100)=$O100,$M100-SUM($N100:X100),0)))),IF($N100="정액법",IF((Y$27-$I100)&lt;0,0,IF((Y$27-$I100)=0,$M100*$P100/12*(12-$J100+1),IF((Y$27-$I100)&lt;$O100,$M100*$P100,IF((Y$27-$I100)=$O100,$M100-SUM($Q100:X100),0))))))</f>
        <v>0</v>
      </c>
      <c r="Z100" s="88">
        <f>IF($N100="정률법",IF((Z$27-$I100)&lt;0,0,IF((Z$27-$I100)=0,$M100*$P100/12*(12-$J100+1),IF((Z$27-$I100)&lt;$O100,($M100-SUM($P100:Y100))*$P100,IF((Z$27-$I100)=$O100,$M100-SUM($N100:Y100),0)))),IF($N100="정액법",IF((Z$27-$I100)&lt;0,0,IF((Z$27-$I100)=0,$M100*$P100/12*(12-$J100+1),IF((Z$27-$I100)&lt;$O100,$M100*$P100,IF((Z$27-$I100)=$O100,$M100-SUM($Q100:Y100),0))))))</f>
        <v>0</v>
      </c>
      <c r="AA100" s="88">
        <f>IF($N100="정률법",IF((AA$27-$I100)&lt;0,0,IF((AA$27-$I100)=0,$M100*$P100/12*(12-$J100+1),IF((AA$27-$I100)&lt;$O100,($M100-SUM($P100:Z100))*$P100,IF((AA$27-$I100)=$O100,$M100-SUM($N100:Z100),0)))),IF($N100="정액법",IF((AA$27-$I100)&lt;0,0,IF((AA$27-$I100)=0,$M100*$P100/12*(12-$J100+1),IF((AA$27-$I100)&lt;$O100,$M100*$P100,IF((AA$27-$I100)=$O100,$M100-SUM($Q100:Z100),0))))))</f>
        <v>0</v>
      </c>
      <c r="AB100" s="88">
        <f>IF($N100="정률법",IF((AB$27-$I100)&lt;0,0,IF((AB$27-$I100)=0,$M100*$P100/12*(12-$J100+1),IF((AB$27-$I100)&lt;$O100,($M100-SUM($P100:AA100))*$P100,IF((AB$27-$I100)=$O100,$M100-SUM($N100:AA100),0)))),IF($N100="정액법",IF((AB$27-$I100)&lt;0,0,IF((AB$27-$I100)=0,$M100*$P100/12*(12-$J100+1),IF((AB$27-$I100)&lt;$O100,$M100*$P100,IF((AB$27-$I100)=$O100,$M100-SUM($Q100:AA100),0))))))</f>
        <v>0</v>
      </c>
      <c r="AC100" s="88">
        <f>IF($N100="정률법",IF((AC$27-$I100)&lt;0,0,IF((AC$27-$I100)=0,$M100*$P100/12*(12-$J100+1),IF((AC$27-$I100)&lt;$O100,($M100-SUM($P100:AB100))*$P100,IF((AC$27-$I100)=$O100,$M100-SUM($N100:AB100),0)))),IF($N100="정액법",IF((AC$27-$I100)&lt;0,0,IF((AC$27-$I100)=0,$M100*$P100/12*(12-$J100+1),IF((AC$27-$I100)&lt;$O100,$M100*$P100,IF((AC$27-$I100)=$O100,$M100-SUM($Q100:AB100),0))))))</f>
        <v>0</v>
      </c>
      <c r="AD100" s="88">
        <f>IF($N100="정률법",IF((AD$27-$I100)&lt;0,0,IF((AD$27-$I100)=0,$M100*$P100/12*(12-$J100+1),IF((AD$27-$I100)&lt;$O100,($M100-SUM($P100:AC100))*$P100,IF((AD$27-$I100)=$O100,$M100-SUM($N100:AC100),0)))),IF($N100="정액법",IF((AD$27-$I100)&lt;0,0,IF((AD$27-$I100)=0,$M100*$P100/12*(12-$J100+1),IF((AD$27-$I100)&lt;$O100,$M100*$P100,IF((AD$27-$I100)=$O100,$M100-SUM($Q100:AC100),0))))))</f>
        <v>0</v>
      </c>
      <c r="AE100" s="89"/>
      <c r="AF100" s="90">
        <f t="shared" si="53"/>
        <v>0</v>
      </c>
      <c r="AG100" s="88">
        <f t="shared" si="54"/>
        <v>0</v>
      </c>
      <c r="AH100" s="91">
        <f t="shared" si="51"/>
        <v>0</v>
      </c>
      <c r="AI100" s="77"/>
      <c r="AJ100" s="77"/>
      <c r="AK100" s="77"/>
      <c r="AL100" s="77"/>
      <c r="AM100" s="77"/>
      <c r="AN100" s="92"/>
    </row>
    <row r="101" spans="2:40" s="47" customFormat="1" ht="13.5" hidden="1" outlineLevel="2">
      <c r="B101" s="76">
        <v>4</v>
      </c>
      <c r="C101" s="77"/>
      <c r="D101" s="77"/>
      <c r="E101" s="78"/>
      <c r="F101" s="77"/>
      <c r="G101" s="191"/>
      <c r="H101" s="79"/>
      <c r="I101" s="80"/>
      <c r="J101" s="81"/>
      <c r="K101" s="82"/>
      <c r="L101" s="82"/>
      <c r="M101" s="83">
        <f t="shared" si="52"/>
        <v>0</v>
      </c>
      <c r="N101" s="84" t="s">
        <v>65</v>
      </c>
      <c r="O101" s="85">
        <v>15</v>
      </c>
      <c r="P101" s="86">
        <f>IF($N101="정액법",VLOOKUP($O101,[1]Data!$J$3:$L$62,2),IF($N101="정률법",VLOOKUP($O101,[1]Data!$J$3:$L$62,3),"입력검증"))</f>
        <v>6.6000000000000003E-2</v>
      </c>
      <c r="Q101" s="108"/>
      <c r="R101" s="108"/>
      <c r="S101" s="108"/>
      <c r="T101" s="108"/>
      <c r="U101" s="108"/>
      <c r="V101" s="108"/>
      <c r="W101" s="108"/>
      <c r="X101" s="88">
        <f>IF($N101="정률법",IF((X$27-$I101)&lt;0,0,IF((X$27-$I101)=0,$M101*$P101/12*(12-$J101+1),IF((X$27-$I101)&lt;$O101,($M101-SUM($P101:W101))*$P101,IF((X$27-$I101)=$O101,$M101-SUM($N101:W101),0)))),IF($N101="정액법",IF((X$27-$I101)&lt;0,0,IF((X$27-$I101)=0,$M101*$P101/12*(12-$J101+1),IF((X$27-$I101)&lt;$O101,$M101*$P101,IF((X$27-$I101)=$O101,$M101-SUM($Q101:W101),0))))))</f>
        <v>0</v>
      </c>
      <c r="Y101" s="88">
        <f>IF($N101="정률법",IF((Y$27-$I101)&lt;0,0,IF((Y$27-$I101)=0,$M101*$P101/12*(12-$J101+1),IF((Y$27-$I101)&lt;$O101,($M101-SUM($P101:X101))*$P101,IF((Y$27-$I101)=$O101,$M101-SUM($N101:X101),0)))),IF($N101="정액법",IF((Y$27-$I101)&lt;0,0,IF((Y$27-$I101)=0,$M101*$P101/12*(12-$J101+1),IF((Y$27-$I101)&lt;$O101,$M101*$P101,IF((Y$27-$I101)=$O101,$M101-SUM($Q101:X101),0))))))</f>
        <v>0</v>
      </c>
      <c r="Z101" s="88">
        <f>IF($N101="정률법",IF((Z$27-$I101)&lt;0,0,IF((Z$27-$I101)=0,$M101*$P101/12*(12-$J101+1),IF((Z$27-$I101)&lt;$O101,($M101-SUM($P101:Y101))*$P101,IF((Z$27-$I101)=$O101,$M101-SUM($N101:Y101),0)))),IF($N101="정액법",IF((Z$27-$I101)&lt;0,0,IF((Z$27-$I101)=0,$M101*$P101/12*(12-$J101+1),IF((Z$27-$I101)&lt;$O101,$M101*$P101,IF((Z$27-$I101)=$O101,$M101-SUM($Q101:Y101),0))))))</f>
        <v>0</v>
      </c>
      <c r="AA101" s="88">
        <f>IF($N101="정률법",IF((AA$27-$I101)&lt;0,0,IF((AA$27-$I101)=0,$M101*$P101/12*(12-$J101+1),IF((AA$27-$I101)&lt;$O101,($M101-SUM($P101:Z101))*$P101,IF((AA$27-$I101)=$O101,$M101-SUM($N101:Z101),0)))),IF($N101="정액법",IF((AA$27-$I101)&lt;0,0,IF((AA$27-$I101)=0,$M101*$P101/12*(12-$J101+1),IF((AA$27-$I101)&lt;$O101,$M101*$P101,IF((AA$27-$I101)=$O101,$M101-SUM($Q101:Z101),0))))))</f>
        <v>0</v>
      </c>
      <c r="AB101" s="88">
        <f>IF($N101="정률법",IF((AB$27-$I101)&lt;0,0,IF((AB$27-$I101)=0,$M101*$P101/12*(12-$J101+1),IF((AB$27-$I101)&lt;$O101,($M101-SUM($P101:AA101))*$P101,IF((AB$27-$I101)=$O101,$M101-SUM($N101:AA101),0)))),IF($N101="정액법",IF((AB$27-$I101)&lt;0,0,IF((AB$27-$I101)=0,$M101*$P101/12*(12-$J101+1),IF((AB$27-$I101)&lt;$O101,$M101*$P101,IF((AB$27-$I101)=$O101,$M101-SUM($Q101:AA101),0))))))</f>
        <v>0</v>
      </c>
      <c r="AC101" s="88">
        <f>IF($N101="정률법",IF((AC$27-$I101)&lt;0,0,IF((AC$27-$I101)=0,$M101*$P101/12*(12-$J101+1),IF((AC$27-$I101)&lt;$O101,($M101-SUM($P101:AB101))*$P101,IF((AC$27-$I101)=$O101,$M101-SUM($N101:AB101),0)))),IF($N101="정액법",IF((AC$27-$I101)&lt;0,0,IF((AC$27-$I101)=0,$M101*$P101/12*(12-$J101+1),IF((AC$27-$I101)&lt;$O101,$M101*$P101,IF((AC$27-$I101)=$O101,$M101-SUM($Q101:AB101),0))))))</f>
        <v>0</v>
      </c>
      <c r="AD101" s="88">
        <f>IF($N101="정률법",IF((AD$27-$I101)&lt;0,0,IF((AD$27-$I101)=0,$M101*$P101/12*(12-$J101+1),IF((AD$27-$I101)&lt;$O101,($M101-SUM($P101:AC101))*$P101,IF((AD$27-$I101)=$O101,$M101-SUM($N101:AC101),0)))),IF($N101="정액법",IF((AD$27-$I101)&lt;0,0,IF((AD$27-$I101)=0,$M101*$P101/12*(12-$J101+1),IF((AD$27-$I101)&lt;$O101,$M101*$P101,IF((AD$27-$I101)=$O101,$M101-SUM($Q101:AC101),0))))))</f>
        <v>0</v>
      </c>
      <c r="AE101" s="89"/>
      <c r="AF101" s="90">
        <f t="shared" si="53"/>
        <v>0</v>
      </c>
      <c r="AG101" s="88">
        <f t="shared" si="54"/>
        <v>0</v>
      </c>
      <c r="AH101" s="91">
        <f t="shared" si="51"/>
        <v>0</v>
      </c>
      <c r="AI101" s="77"/>
      <c r="AJ101" s="77"/>
      <c r="AK101" s="77"/>
      <c r="AL101" s="77"/>
      <c r="AM101" s="77"/>
      <c r="AN101" s="92"/>
    </row>
    <row r="102" spans="2:40" s="47" customFormat="1" ht="13.5" hidden="1" outlineLevel="2">
      <c r="B102" s="76">
        <v>5</v>
      </c>
      <c r="C102" s="77"/>
      <c r="D102" s="77"/>
      <c r="E102" s="78"/>
      <c r="F102" s="77"/>
      <c r="G102" s="191"/>
      <c r="H102" s="79"/>
      <c r="I102" s="80">
        <f t="shared" ref="I102:I107" si="55">VALUE(LEFT(TEXT($H102,"yyyy-mm-dd"),4))</f>
        <v>1900</v>
      </c>
      <c r="J102" s="81" t="str">
        <f t="shared" ref="J102:J107" si="56">MID(TEXT($H102,"yyyy-mm-dd"),6,2)</f>
        <v>01</v>
      </c>
      <c r="K102" s="82"/>
      <c r="L102" s="82"/>
      <c r="M102" s="83">
        <f t="shared" si="52"/>
        <v>0</v>
      </c>
      <c r="N102" s="84" t="s">
        <v>65</v>
      </c>
      <c r="O102" s="85">
        <v>15</v>
      </c>
      <c r="P102" s="86">
        <f>IF($N102="정액법",VLOOKUP($O102,[1]Data!$J$3:$L$62,2),IF($N102="정률법",VLOOKUP($O102,[1]Data!$J$3:$L$62,3),"입력검증"))</f>
        <v>6.6000000000000003E-2</v>
      </c>
      <c r="Q102" s="108"/>
      <c r="R102" s="108"/>
      <c r="S102" s="108"/>
      <c r="T102" s="108"/>
      <c r="U102" s="108"/>
      <c r="V102" s="108"/>
      <c r="W102" s="108"/>
      <c r="X102" s="88">
        <f>IF($N102="정률법",IF((X$27-$I102)&lt;0,0,IF((X$27-$I102)=0,$M102*$P102/12*(12-$J102+1),IF((X$27-$I102)&lt;$O102,($M102-SUM($P102:W102))*$P102,IF((X$27-$I102)=$O102,$M102-SUM($N102:W102),0)))),IF($N102="정액법",IF((X$27-$I102)&lt;0,0,IF((X$27-$I102)=0,$M102*$P102/12*(12-$J102+1),IF((X$27-$I102)&lt;$O102,$M102*$P102,IF((X$27-$I102)=$O102,$M102-SUM($Q102:W102),0))))))</f>
        <v>0</v>
      </c>
      <c r="Y102" s="88">
        <f>IF($N102="정률법",IF((Y$27-$I102)&lt;0,0,IF((Y$27-$I102)=0,$M102*$P102/12*(12-$J102+1),IF((Y$27-$I102)&lt;$O102,($M102-SUM($P102:X102))*$P102,IF((Y$27-$I102)=$O102,$M102-SUM($N102:X102),0)))),IF($N102="정액법",IF((Y$27-$I102)&lt;0,0,IF((Y$27-$I102)=0,$M102*$P102/12*(12-$J102+1),IF((Y$27-$I102)&lt;$O102,$M102*$P102,IF((Y$27-$I102)=$O102,$M102-SUM($Q102:X102),0))))))</f>
        <v>0</v>
      </c>
      <c r="Z102" s="88">
        <f>IF($N102="정률법",IF((Z$27-$I102)&lt;0,0,IF((Z$27-$I102)=0,$M102*$P102/12*(12-$J102+1),IF((Z$27-$I102)&lt;$O102,($M102-SUM($P102:Y102))*$P102,IF((Z$27-$I102)=$O102,$M102-SUM($N102:Y102),0)))),IF($N102="정액법",IF((Z$27-$I102)&lt;0,0,IF((Z$27-$I102)=0,$M102*$P102/12*(12-$J102+1),IF((Z$27-$I102)&lt;$O102,$M102*$P102,IF((Z$27-$I102)=$O102,$M102-SUM($Q102:Y102),0))))))</f>
        <v>0</v>
      </c>
      <c r="AA102" s="88">
        <f>IF($N102="정률법",IF((AA$27-$I102)&lt;0,0,IF((AA$27-$I102)=0,$M102*$P102/12*(12-$J102+1),IF((AA$27-$I102)&lt;$O102,($M102-SUM($P102:Z102))*$P102,IF((AA$27-$I102)=$O102,$M102-SUM($N102:Z102),0)))),IF($N102="정액법",IF((AA$27-$I102)&lt;0,0,IF((AA$27-$I102)=0,$M102*$P102/12*(12-$J102+1),IF((AA$27-$I102)&lt;$O102,$M102*$P102,IF((AA$27-$I102)=$O102,$M102-SUM($Q102:Z102),0))))))</f>
        <v>0</v>
      </c>
      <c r="AB102" s="88">
        <f>IF($N102="정률법",IF((AB$27-$I102)&lt;0,0,IF((AB$27-$I102)=0,$M102*$P102/12*(12-$J102+1),IF((AB$27-$I102)&lt;$O102,($M102-SUM($P102:AA102))*$P102,IF((AB$27-$I102)=$O102,$M102-SUM($N102:AA102),0)))),IF($N102="정액법",IF((AB$27-$I102)&lt;0,0,IF((AB$27-$I102)=0,$M102*$P102/12*(12-$J102+1),IF((AB$27-$I102)&lt;$O102,$M102*$P102,IF((AB$27-$I102)=$O102,$M102-SUM($Q102:AA102),0))))))</f>
        <v>0</v>
      </c>
      <c r="AC102" s="88">
        <f>IF($N102="정률법",IF((AC$27-$I102)&lt;0,0,IF((AC$27-$I102)=0,$M102*$P102/12*(12-$J102+1),IF((AC$27-$I102)&lt;$O102,($M102-SUM($P102:AB102))*$P102,IF((AC$27-$I102)=$O102,$M102-SUM($N102:AB102),0)))),IF($N102="정액법",IF((AC$27-$I102)&lt;0,0,IF((AC$27-$I102)=0,$M102*$P102/12*(12-$J102+1),IF((AC$27-$I102)&lt;$O102,$M102*$P102,IF((AC$27-$I102)=$O102,$M102-SUM($Q102:AB102),0))))))</f>
        <v>0</v>
      </c>
      <c r="AD102" s="88">
        <f>IF($N102="정률법",IF((AD$27-$I102)&lt;0,0,IF((AD$27-$I102)=0,$M102*$P102/12*(12-$J102+1),IF((AD$27-$I102)&lt;$O102,($M102-SUM($P102:AC102))*$P102,IF((AD$27-$I102)=$O102,$M102-SUM($N102:AC102),0)))),IF($N102="정액법",IF((AD$27-$I102)&lt;0,0,IF((AD$27-$I102)=0,$M102*$P102/12*(12-$J102+1),IF((AD$27-$I102)&lt;$O102,$M102*$P102,IF((AD$27-$I102)=$O102,$M102-SUM($Q102:AC102),0))))))</f>
        <v>0</v>
      </c>
      <c r="AE102" s="89"/>
      <c r="AF102" s="90">
        <f t="shared" si="53"/>
        <v>0</v>
      </c>
      <c r="AG102" s="88">
        <f t="shared" si="54"/>
        <v>0</v>
      </c>
      <c r="AH102" s="91">
        <f t="shared" si="51"/>
        <v>0</v>
      </c>
      <c r="AI102" s="77"/>
      <c r="AJ102" s="77"/>
      <c r="AK102" s="77"/>
      <c r="AL102" s="77"/>
      <c r="AM102" s="77"/>
      <c r="AN102" s="92"/>
    </row>
    <row r="103" spans="2:40" s="47" customFormat="1" ht="13.5" hidden="1" outlineLevel="2">
      <c r="B103" s="76">
        <v>6</v>
      </c>
      <c r="C103" s="77"/>
      <c r="D103" s="77"/>
      <c r="E103" s="78"/>
      <c r="F103" s="77"/>
      <c r="G103" s="191"/>
      <c r="H103" s="79"/>
      <c r="I103" s="80">
        <f t="shared" si="55"/>
        <v>1900</v>
      </c>
      <c r="J103" s="81" t="str">
        <f t="shared" si="56"/>
        <v>01</v>
      </c>
      <c r="K103" s="82"/>
      <c r="L103" s="82"/>
      <c r="M103" s="83">
        <f t="shared" si="52"/>
        <v>0</v>
      </c>
      <c r="N103" s="84" t="s">
        <v>65</v>
      </c>
      <c r="O103" s="85">
        <v>15</v>
      </c>
      <c r="P103" s="86">
        <f>IF($N103="정액법",VLOOKUP($O103,[1]Data!$J$3:$L$62,2),IF($N103="정률법",VLOOKUP($O103,[1]Data!$J$3:$L$62,3),"입력검증"))</f>
        <v>6.6000000000000003E-2</v>
      </c>
      <c r="Q103" s="108"/>
      <c r="R103" s="108"/>
      <c r="S103" s="108"/>
      <c r="T103" s="108"/>
      <c r="U103" s="108"/>
      <c r="V103" s="108"/>
      <c r="W103" s="108"/>
      <c r="X103" s="88">
        <f>IF($N103="정률법",IF((X$27-$I103)&lt;0,0,IF((X$27-$I103)=0,$M103*$P103/12*(12-$J103+1),IF((X$27-$I103)&lt;$O103,($M103-SUM($P103:W103))*$P103,IF((X$27-$I103)=$O103,$M103-SUM($N103:W103),0)))),IF($N103="정액법",IF((X$27-$I103)&lt;0,0,IF((X$27-$I103)=0,$M103*$P103/12*(12-$J103+1),IF((X$27-$I103)&lt;$O103,$M103*$P103,IF((X$27-$I103)=$O103,$M103-SUM($Q103:W103),0))))))</f>
        <v>0</v>
      </c>
      <c r="Y103" s="88">
        <f>IF($N103="정률법",IF((Y$27-$I103)&lt;0,0,IF((Y$27-$I103)=0,$M103*$P103/12*(12-$J103+1),IF((Y$27-$I103)&lt;$O103,($M103-SUM($P103:X103))*$P103,IF((Y$27-$I103)=$O103,$M103-SUM($N103:X103),0)))),IF($N103="정액법",IF((Y$27-$I103)&lt;0,0,IF((Y$27-$I103)=0,$M103*$P103/12*(12-$J103+1),IF((Y$27-$I103)&lt;$O103,$M103*$P103,IF((Y$27-$I103)=$O103,$M103-SUM($Q103:X103),0))))))</f>
        <v>0</v>
      </c>
      <c r="Z103" s="88">
        <f>IF($N103="정률법",IF((Z$27-$I103)&lt;0,0,IF((Z$27-$I103)=0,$M103*$P103/12*(12-$J103+1),IF((Z$27-$I103)&lt;$O103,($M103-SUM($P103:Y103))*$P103,IF((Z$27-$I103)=$O103,$M103-SUM($N103:Y103),0)))),IF($N103="정액법",IF((Z$27-$I103)&lt;0,0,IF((Z$27-$I103)=0,$M103*$P103/12*(12-$J103+1),IF((Z$27-$I103)&lt;$O103,$M103*$P103,IF((Z$27-$I103)=$O103,$M103-SUM($Q103:Y103),0))))))</f>
        <v>0</v>
      </c>
      <c r="AA103" s="88">
        <f>IF($N103="정률법",IF((AA$27-$I103)&lt;0,0,IF((AA$27-$I103)=0,$M103*$P103/12*(12-$J103+1),IF((AA$27-$I103)&lt;$O103,($M103-SUM($P103:Z103))*$P103,IF((AA$27-$I103)=$O103,$M103-SUM($N103:Z103),0)))),IF($N103="정액법",IF((AA$27-$I103)&lt;0,0,IF((AA$27-$I103)=0,$M103*$P103/12*(12-$J103+1),IF((AA$27-$I103)&lt;$O103,$M103*$P103,IF((AA$27-$I103)=$O103,$M103-SUM($Q103:Z103),0))))))</f>
        <v>0</v>
      </c>
      <c r="AB103" s="88">
        <f>IF($N103="정률법",IF((AB$27-$I103)&lt;0,0,IF((AB$27-$I103)=0,$M103*$P103/12*(12-$J103+1),IF((AB$27-$I103)&lt;$O103,($M103-SUM($P103:AA103))*$P103,IF((AB$27-$I103)=$O103,$M103-SUM($N103:AA103),0)))),IF($N103="정액법",IF((AB$27-$I103)&lt;0,0,IF((AB$27-$I103)=0,$M103*$P103/12*(12-$J103+1),IF((AB$27-$I103)&lt;$O103,$M103*$P103,IF((AB$27-$I103)=$O103,$M103-SUM($Q103:AA103),0))))))</f>
        <v>0</v>
      </c>
      <c r="AC103" s="88">
        <f>IF($N103="정률법",IF((AC$27-$I103)&lt;0,0,IF((AC$27-$I103)=0,$M103*$P103/12*(12-$J103+1),IF((AC$27-$I103)&lt;$O103,($M103-SUM($P103:AB103))*$P103,IF((AC$27-$I103)=$O103,$M103-SUM($N103:AB103),0)))),IF($N103="정액법",IF((AC$27-$I103)&lt;0,0,IF((AC$27-$I103)=0,$M103*$P103/12*(12-$J103+1),IF((AC$27-$I103)&lt;$O103,$M103*$P103,IF((AC$27-$I103)=$O103,$M103-SUM($Q103:AB103),0))))))</f>
        <v>0</v>
      </c>
      <c r="AD103" s="88">
        <f>IF($N103="정률법",IF((AD$27-$I103)&lt;0,0,IF((AD$27-$I103)=0,$M103*$P103/12*(12-$J103+1),IF((AD$27-$I103)&lt;$O103,($M103-SUM($P103:AC103))*$P103,IF((AD$27-$I103)=$O103,$M103-SUM($N103:AC103),0)))),IF($N103="정액법",IF((AD$27-$I103)&lt;0,0,IF((AD$27-$I103)=0,$M103*$P103/12*(12-$J103+1),IF((AD$27-$I103)&lt;$O103,$M103*$P103,IF((AD$27-$I103)=$O103,$M103-SUM($Q103:AC103),0))))))</f>
        <v>0</v>
      </c>
      <c r="AE103" s="89"/>
      <c r="AF103" s="90">
        <f t="shared" si="53"/>
        <v>0</v>
      </c>
      <c r="AG103" s="88">
        <f t="shared" si="54"/>
        <v>0</v>
      </c>
      <c r="AH103" s="91">
        <f t="shared" si="51"/>
        <v>0</v>
      </c>
      <c r="AI103" s="77"/>
      <c r="AJ103" s="77"/>
      <c r="AK103" s="77"/>
      <c r="AL103" s="77"/>
      <c r="AM103" s="77"/>
      <c r="AN103" s="92"/>
    </row>
    <row r="104" spans="2:40" s="47" customFormat="1" ht="13.5" hidden="1" outlineLevel="2">
      <c r="B104" s="76">
        <v>7</v>
      </c>
      <c r="C104" s="77"/>
      <c r="D104" s="77"/>
      <c r="E104" s="78"/>
      <c r="F104" s="77"/>
      <c r="G104" s="191"/>
      <c r="H104" s="79"/>
      <c r="I104" s="80">
        <f t="shared" si="55"/>
        <v>1900</v>
      </c>
      <c r="J104" s="81" t="str">
        <f t="shared" si="56"/>
        <v>01</v>
      </c>
      <c r="K104" s="82"/>
      <c r="L104" s="82"/>
      <c r="M104" s="83">
        <f t="shared" si="52"/>
        <v>0</v>
      </c>
      <c r="N104" s="84" t="s">
        <v>65</v>
      </c>
      <c r="O104" s="85">
        <v>15</v>
      </c>
      <c r="P104" s="86">
        <f>IF($N104="정액법",VLOOKUP($O104,[1]Data!$J$3:$L$62,2),IF($N104="정률법",VLOOKUP($O104,[1]Data!$J$3:$L$62,3),"입력검증"))</f>
        <v>6.6000000000000003E-2</v>
      </c>
      <c r="Q104" s="108"/>
      <c r="R104" s="108"/>
      <c r="S104" s="108"/>
      <c r="T104" s="108"/>
      <c r="U104" s="108"/>
      <c r="V104" s="108"/>
      <c r="W104" s="108"/>
      <c r="X104" s="88">
        <f>IF($N104="정률법",IF((X$27-$I104)&lt;0,0,IF((X$27-$I104)=0,$M104*$P104/12*(12-$J104+1),IF((X$27-$I104)&lt;$O104,($M104-SUM($P104:W104))*$P104,IF((X$27-$I104)=$O104,$M104-SUM($N104:W104),0)))),IF($N104="정액법",IF((X$27-$I104)&lt;0,0,IF((X$27-$I104)=0,$M104*$P104/12*(12-$J104+1),IF((X$27-$I104)&lt;$O104,$M104*$P104,IF((X$27-$I104)=$O104,$M104-SUM($Q104:W104),0))))))</f>
        <v>0</v>
      </c>
      <c r="Y104" s="88">
        <f>IF($N104="정률법",IF((Y$27-$I104)&lt;0,0,IF((Y$27-$I104)=0,$M104*$P104/12*(12-$J104+1),IF((Y$27-$I104)&lt;$O104,($M104-SUM($P104:X104))*$P104,IF((Y$27-$I104)=$O104,$M104-SUM($N104:X104),0)))),IF($N104="정액법",IF((Y$27-$I104)&lt;0,0,IF((Y$27-$I104)=0,$M104*$P104/12*(12-$J104+1),IF((Y$27-$I104)&lt;$O104,$M104*$P104,IF((Y$27-$I104)=$O104,$M104-SUM($Q104:X104),0))))))</f>
        <v>0</v>
      </c>
      <c r="Z104" s="88">
        <f>IF($N104="정률법",IF((Z$27-$I104)&lt;0,0,IF((Z$27-$I104)=0,$M104*$P104/12*(12-$J104+1),IF((Z$27-$I104)&lt;$O104,($M104-SUM($P104:Y104))*$P104,IF((Z$27-$I104)=$O104,$M104-SUM($N104:Y104),0)))),IF($N104="정액법",IF((Z$27-$I104)&lt;0,0,IF((Z$27-$I104)=0,$M104*$P104/12*(12-$J104+1),IF((Z$27-$I104)&lt;$O104,$M104*$P104,IF((Z$27-$I104)=$O104,$M104-SUM($Q104:Y104),0))))))</f>
        <v>0</v>
      </c>
      <c r="AA104" s="88">
        <f>IF($N104="정률법",IF((AA$27-$I104)&lt;0,0,IF((AA$27-$I104)=0,$M104*$P104/12*(12-$J104+1),IF((AA$27-$I104)&lt;$O104,($M104-SUM($P104:Z104))*$P104,IF((AA$27-$I104)=$O104,$M104-SUM($N104:Z104),0)))),IF($N104="정액법",IF((AA$27-$I104)&lt;0,0,IF((AA$27-$I104)=0,$M104*$P104/12*(12-$J104+1),IF((AA$27-$I104)&lt;$O104,$M104*$P104,IF((AA$27-$I104)=$O104,$M104-SUM($Q104:Z104),0))))))</f>
        <v>0</v>
      </c>
      <c r="AB104" s="88">
        <f>IF($N104="정률법",IF((AB$27-$I104)&lt;0,0,IF((AB$27-$I104)=0,$M104*$P104/12*(12-$J104+1),IF((AB$27-$I104)&lt;$O104,($M104-SUM($P104:AA104))*$P104,IF((AB$27-$I104)=$O104,$M104-SUM($N104:AA104),0)))),IF($N104="정액법",IF((AB$27-$I104)&lt;0,0,IF((AB$27-$I104)=0,$M104*$P104/12*(12-$J104+1),IF((AB$27-$I104)&lt;$O104,$M104*$P104,IF((AB$27-$I104)=$O104,$M104-SUM($Q104:AA104),0))))))</f>
        <v>0</v>
      </c>
      <c r="AC104" s="88">
        <f>IF($N104="정률법",IF((AC$27-$I104)&lt;0,0,IF((AC$27-$I104)=0,$M104*$P104/12*(12-$J104+1),IF((AC$27-$I104)&lt;$O104,($M104-SUM($P104:AB104))*$P104,IF((AC$27-$I104)=$O104,$M104-SUM($N104:AB104),0)))),IF($N104="정액법",IF((AC$27-$I104)&lt;0,0,IF((AC$27-$I104)=0,$M104*$P104/12*(12-$J104+1),IF((AC$27-$I104)&lt;$O104,$M104*$P104,IF((AC$27-$I104)=$O104,$M104-SUM($Q104:AB104),0))))))</f>
        <v>0</v>
      </c>
      <c r="AD104" s="88">
        <f>IF($N104="정률법",IF((AD$27-$I104)&lt;0,0,IF((AD$27-$I104)=0,$M104*$P104/12*(12-$J104+1),IF((AD$27-$I104)&lt;$O104,($M104-SUM($P104:AC104))*$P104,IF((AD$27-$I104)=$O104,$M104-SUM($N104:AC104),0)))),IF($N104="정액법",IF((AD$27-$I104)&lt;0,0,IF((AD$27-$I104)=0,$M104*$P104/12*(12-$J104+1),IF((AD$27-$I104)&lt;$O104,$M104*$P104,IF((AD$27-$I104)=$O104,$M104-SUM($Q104:AC104),0))))))</f>
        <v>0</v>
      </c>
      <c r="AE104" s="89"/>
      <c r="AF104" s="90">
        <f t="shared" si="53"/>
        <v>0</v>
      </c>
      <c r="AG104" s="88">
        <f t="shared" si="54"/>
        <v>0</v>
      </c>
      <c r="AH104" s="91">
        <f t="shared" si="51"/>
        <v>0</v>
      </c>
      <c r="AI104" s="77"/>
      <c r="AJ104" s="77"/>
      <c r="AK104" s="77"/>
      <c r="AL104" s="77"/>
      <c r="AM104" s="77"/>
      <c r="AN104" s="92"/>
    </row>
    <row r="105" spans="2:40" s="47" customFormat="1" ht="13.5" hidden="1" outlineLevel="2">
      <c r="B105" s="76">
        <v>8</v>
      </c>
      <c r="C105" s="77"/>
      <c r="D105" s="77"/>
      <c r="E105" s="78"/>
      <c r="F105" s="77"/>
      <c r="G105" s="191"/>
      <c r="H105" s="79"/>
      <c r="I105" s="80">
        <f t="shared" si="55"/>
        <v>1900</v>
      </c>
      <c r="J105" s="81" t="str">
        <f t="shared" si="56"/>
        <v>01</v>
      </c>
      <c r="K105" s="82"/>
      <c r="L105" s="82"/>
      <c r="M105" s="83">
        <f t="shared" si="52"/>
        <v>0</v>
      </c>
      <c r="N105" s="84" t="s">
        <v>65</v>
      </c>
      <c r="O105" s="85">
        <v>15</v>
      </c>
      <c r="P105" s="86">
        <f>IF($N105="정액법",VLOOKUP($O105,[1]Data!$J$3:$L$62,2),IF($N105="정률법",VLOOKUP($O105,[1]Data!$J$3:$L$62,3),"입력검증"))</f>
        <v>6.6000000000000003E-2</v>
      </c>
      <c r="Q105" s="108"/>
      <c r="R105" s="108"/>
      <c r="S105" s="108"/>
      <c r="T105" s="108"/>
      <c r="U105" s="108"/>
      <c r="V105" s="108"/>
      <c r="W105" s="108"/>
      <c r="X105" s="88">
        <f>IF($N105="정률법",IF((X$27-$I105)&lt;0,0,IF((X$27-$I105)=0,$M105*$P105/12*(12-$J105+1),IF((X$27-$I105)&lt;$O105,($M105-SUM($P105:W105))*$P105,IF((X$27-$I105)=$O105,$M105-SUM($N105:W105),0)))),IF($N105="정액법",IF((X$27-$I105)&lt;0,0,IF((X$27-$I105)=0,$M105*$P105/12*(12-$J105+1),IF((X$27-$I105)&lt;$O105,$M105*$P105,IF((X$27-$I105)=$O105,$M105-SUM($Q105:W105),0))))))</f>
        <v>0</v>
      </c>
      <c r="Y105" s="88">
        <f>IF($N105="정률법",IF((Y$27-$I105)&lt;0,0,IF((Y$27-$I105)=0,$M105*$P105/12*(12-$J105+1),IF((Y$27-$I105)&lt;$O105,($M105-SUM($P105:X105))*$P105,IF((Y$27-$I105)=$O105,$M105-SUM($N105:X105),0)))),IF($N105="정액법",IF((Y$27-$I105)&lt;0,0,IF((Y$27-$I105)=0,$M105*$P105/12*(12-$J105+1),IF((Y$27-$I105)&lt;$O105,$M105*$P105,IF((Y$27-$I105)=$O105,$M105-SUM($Q105:X105),0))))))</f>
        <v>0</v>
      </c>
      <c r="Z105" s="88">
        <f>IF($N105="정률법",IF((Z$27-$I105)&lt;0,0,IF((Z$27-$I105)=0,$M105*$P105/12*(12-$J105+1),IF((Z$27-$I105)&lt;$O105,($M105-SUM($P105:Y105))*$P105,IF((Z$27-$I105)=$O105,$M105-SUM($N105:Y105),0)))),IF($N105="정액법",IF((Z$27-$I105)&lt;0,0,IF((Z$27-$I105)=0,$M105*$P105/12*(12-$J105+1),IF((Z$27-$I105)&lt;$O105,$M105*$P105,IF((Z$27-$I105)=$O105,$M105-SUM($Q105:Y105),0))))))</f>
        <v>0</v>
      </c>
      <c r="AA105" s="88">
        <f>IF($N105="정률법",IF((AA$27-$I105)&lt;0,0,IF((AA$27-$I105)=0,$M105*$P105/12*(12-$J105+1),IF((AA$27-$I105)&lt;$O105,($M105-SUM($P105:Z105))*$P105,IF((AA$27-$I105)=$O105,$M105-SUM($N105:Z105),0)))),IF($N105="정액법",IF((AA$27-$I105)&lt;0,0,IF((AA$27-$I105)=0,$M105*$P105/12*(12-$J105+1),IF((AA$27-$I105)&lt;$O105,$M105*$P105,IF((AA$27-$I105)=$O105,$M105-SUM($Q105:Z105),0))))))</f>
        <v>0</v>
      </c>
      <c r="AB105" s="88">
        <f>IF($N105="정률법",IF((AB$27-$I105)&lt;0,0,IF((AB$27-$I105)=0,$M105*$P105/12*(12-$J105+1),IF((AB$27-$I105)&lt;$O105,($M105-SUM($P105:AA105))*$P105,IF((AB$27-$I105)=$O105,$M105-SUM($N105:AA105),0)))),IF($N105="정액법",IF((AB$27-$I105)&lt;0,0,IF((AB$27-$I105)=0,$M105*$P105/12*(12-$J105+1),IF((AB$27-$I105)&lt;$O105,$M105*$P105,IF((AB$27-$I105)=$O105,$M105-SUM($Q105:AA105),0))))))</f>
        <v>0</v>
      </c>
      <c r="AC105" s="88">
        <f>IF($N105="정률법",IF((AC$27-$I105)&lt;0,0,IF((AC$27-$I105)=0,$M105*$P105/12*(12-$J105+1),IF((AC$27-$I105)&lt;$O105,($M105-SUM($P105:AB105))*$P105,IF((AC$27-$I105)=$O105,$M105-SUM($N105:AB105),0)))),IF($N105="정액법",IF((AC$27-$I105)&lt;0,0,IF((AC$27-$I105)=0,$M105*$P105/12*(12-$J105+1),IF((AC$27-$I105)&lt;$O105,$M105*$P105,IF((AC$27-$I105)=$O105,$M105-SUM($Q105:AB105),0))))))</f>
        <v>0</v>
      </c>
      <c r="AD105" s="88">
        <f>IF($N105="정률법",IF((AD$27-$I105)&lt;0,0,IF((AD$27-$I105)=0,$M105*$P105/12*(12-$J105+1),IF((AD$27-$I105)&lt;$O105,($M105-SUM($P105:AC105))*$P105,IF((AD$27-$I105)=$O105,$M105-SUM($N105:AC105),0)))),IF($N105="정액법",IF((AD$27-$I105)&lt;0,0,IF((AD$27-$I105)=0,$M105*$P105/12*(12-$J105+1),IF((AD$27-$I105)&lt;$O105,$M105*$P105,IF((AD$27-$I105)=$O105,$M105-SUM($Q105:AC105),0))))))</f>
        <v>0</v>
      </c>
      <c r="AE105" s="89"/>
      <c r="AF105" s="90">
        <f t="shared" si="53"/>
        <v>0</v>
      </c>
      <c r="AG105" s="88">
        <f t="shared" si="54"/>
        <v>0</v>
      </c>
      <c r="AH105" s="91">
        <f t="shared" si="51"/>
        <v>0</v>
      </c>
      <c r="AI105" s="77"/>
      <c r="AJ105" s="77"/>
      <c r="AK105" s="77"/>
      <c r="AL105" s="77"/>
      <c r="AM105" s="77"/>
      <c r="AN105" s="92"/>
    </row>
    <row r="106" spans="2:40" s="47" customFormat="1" ht="13.5" hidden="1" outlineLevel="2">
      <c r="B106" s="76">
        <v>9</v>
      </c>
      <c r="C106" s="77"/>
      <c r="D106" s="77"/>
      <c r="E106" s="78"/>
      <c r="F106" s="77"/>
      <c r="G106" s="191"/>
      <c r="H106" s="79"/>
      <c r="I106" s="80">
        <f t="shared" si="55"/>
        <v>1900</v>
      </c>
      <c r="J106" s="81" t="str">
        <f t="shared" si="56"/>
        <v>01</v>
      </c>
      <c r="K106" s="82"/>
      <c r="L106" s="82"/>
      <c r="M106" s="83">
        <f t="shared" si="52"/>
        <v>0</v>
      </c>
      <c r="N106" s="84" t="s">
        <v>65</v>
      </c>
      <c r="O106" s="85">
        <v>15</v>
      </c>
      <c r="P106" s="86">
        <f>IF($N106="정액법",VLOOKUP($O106,[1]Data!$J$3:$L$62,2),IF($N106="정률법",VLOOKUP($O106,[1]Data!$J$3:$L$62,3),"입력검증"))</f>
        <v>6.6000000000000003E-2</v>
      </c>
      <c r="Q106" s="108"/>
      <c r="R106" s="108"/>
      <c r="S106" s="108"/>
      <c r="T106" s="108"/>
      <c r="U106" s="108"/>
      <c r="V106" s="108"/>
      <c r="W106" s="108"/>
      <c r="X106" s="88">
        <f>IF($N106="정률법",IF((X$27-$I106)&lt;0,0,IF((X$27-$I106)=0,$M106*$P106/12*(12-$J106+1),IF((X$27-$I106)&lt;$O106,($M106-SUM($P106:W106))*$P106,IF((X$27-$I106)=$O106,$M106-SUM($N106:W106),0)))),IF($N106="정액법",IF((X$27-$I106)&lt;0,0,IF((X$27-$I106)=0,$M106*$P106/12*(12-$J106+1),IF((X$27-$I106)&lt;$O106,$M106*$P106,IF((X$27-$I106)=$O106,$M106-SUM($Q106:W106),0))))))</f>
        <v>0</v>
      </c>
      <c r="Y106" s="88">
        <f>IF($N106="정률법",IF((Y$27-$I106)&lt;0,0,IF((Y$27-$I106)=0,$M106*$P106/12*(12-$J106+1),IF((Y$27-$I106)&lt;$O106,($M106-SUM($P106:X106))*$P106,IF((Y$27-$I106)=$O106,$M106-SUM($N106:X106),0)))),IF($N106="정액법",IF((Y$27-$I106)&lt;0,0,IF((Y$27-$I106)=0,$M106*$P106/12*(12-$J106+1),IF((Y$27-$I106)&lt;$O106,$M106*$P106,IF((Y$27-$I106)=$O106,$M106-SUM($Q106:X106),0))))))</f>
        <v>0</v>
      </c>
      <c r="Z106" s="88">
        <f>IF($N106="정률법",IF((Z$27-$I106)&lt;0,0,IF((Z$27-$I106)=0,$M106*$P106/12*(12-$J106+1),IF((Z$27-$I106)&lt;$O106,($M106-SUM($P106:Y106))*$P106,IF((Z$27-$I106)=$O106,$M106-SUM($N106:Y106),0)))),IF($N106="정액법",IF((Z$27-$I106)&lt;0,0,IF((Z$27-$I106)=0,$M106*$P106/12*(12-$J106+1),IF((Z$27-$I106)&lt;$O106,$M106*$P106,IF((Z$27-$I106)=$O106,$M106-SUM($Q106:Y106),0))))))</f>
        <v>0</v>
      </c>
      <c r="AA106" s="88">
        <f>IF($N106="정률법",IF((AA$27-$I106)&lt;0,0,IF((AA$27-$I106)=0,$M106*$P106/12*(12-$J106+1),IF((AA$27-$I106)&lt;$O106,($M106-SUM($P106:Z106))*$P106,IF((AA$27-$I106)=$O106,$M106-SUM($N106:Z106),0)))),IF($N106="정액법",IF((AA$27-$I106)&lt;0,0,IF((AA$27-$I106)=0,$M106*$P106/12*(12-$J106+1),IF((AA$27-$I106)&lt;$O106,$M106*$P106,IF((AA$27-$I106)=$O106,$M106-SUM($Q106:Z106),0))))))</f>
        <v>0</v>
      </c>
      <c r="AB106" s="88">
        <f>IF($N106="정률법",IF((AB$27-$I106)&lt;0,0,IF((AB$27-$I106)=0,$M106*$P106/12*(12-$J106+1),IF((AB$27-$I106)&lt;$O106,($M106-SUM($P106:AA106))*$P106,IF((AB$27-$I106)=$O106,$M106-SUM($N106:AA106),0)))),IF($N106="정액법",IF((AB$27-$I106)&lt;0,0,IF((AB$27-$I106)=0,$M106*$P106/12*(12-$J106+1),IF((AB$27-$I106)&lt;$O106,$M106*$P106,IF((AB$27-$I106)=$O106,$M106-SUM($Q106:AA106),0))))))</f>
        <v>0</v>
      </c>
      <c r="AC106" s="88">
        <f>IF($N106="정률법",IF((AC$27-$I106)&lt;0,0,IF((AC$27-$I106)=0,$M106*$P106/12*(12-$J106+1),IF((AC$27-$I106)&lt;$O106,($M106-SUM($P106:AB106))*$P106,IF((AC$27-$I106)=$O106,$M106-SUM($N106:AB106),0)))),IF($N106="정액법",IF((AC$27-$I106)&lt;0,0,IF((AC$27-$I106)=0,$M106*$P106/12*(12-$J106+1),IF((AC$27-$I106)&lt;$O106,$M106*$P106,IF((AC$27-$I106)=$O106,$M106-SUM($Q106:AB106),0))))))</f>
        <v>0</v>
      </c>
      <c r="AD106" s="88">
        <f>IF($N106="정률법",IF((AD$27-$I106)&lt;0,0,IF((AD$27-$I106)=0,$M106*$P106/12*(12-$J106+1),IF((AD$27-$I106)&lt;$O106,($M106-SUM($P106:AC106))*$P106,IF((AD$27-$I106)=$O106,$M106-SUM($N106:AC106),0)))),IF($N106="정액법",IF((AD$27-$I106)&lt;0,0,IF((AD$27-$I106)=0,$M106*$P106/12*(12-$J106+1),IF((AD$27-$I106)&lt;$O106,$M106*$P106,IF((AD$27-$I106)=$O106,$M106-SUM($Q106:AC106),0))))))</f>
        <v>0</v>
      </c>
      <c r="AE106" s="89"/>
      <c r="AF106" s="90">
        <f t="shared" si="53"/>
        <v>0</v>
      </c>
      <c r="AG106" s="88">
        <f t="shared" si="54"/>
        <v>0</v>
      </c>
      <c r="AH106" s="91">
        <f t="shared" si="51"/>
        <v>0</v>
      </c>
      <c r="AI106" s="77"/>
      <c r="AJ106" s="77"/>
      <c r="AK106" s="77"/>
      <c r="AL106" s="77"/>
      <c r="AM106" s="77"/>
      <c r="AN106" s="92"/>
    </row>
    <row r="107" spans="2:40" s="47" customFormat="1" ht="13.5" hidden="1" outlineLevel="2">
      <c r="B107" s="76">
        <v>10</v>
      </c>
      <c r="C107" s="77"/>
      <c r="D107" s="77"/>
      <c r="E107" s="78"/>
      <c r="F107" s="77"/>
      <c r="G107" s="191"/>
      <c r="H107" s="79"/>
      <c r="I107" s="80">
        <f t="shared" si="55"/>
        <v>1900</v>
      </c>
      <c r="J107" s="81" t="str">
        <f t="shared" si="56"/>
        <v>01</v>
      </c>
      <c r="K107" s="82"/>
      <c r="L107" s="82"/>
      <c r="M107" s="83">
        <f t="shared" si="52"/>
        <v>0</v>
      </c>
      <c r="N107" s="84" t="s">
        <v>65</v>
      </c>
      <c r="O107" s="85">
        <v>15</v>
      </c>
      <c r="P107" s="86">
        <f>IF($N107="정액법",VLOOKUP($O107,[1]Data!$J$3:$L$62,2),IF($N107="정률법",VLOOKUP($O107,[1]Data!$J$3:$L$62,3),"입력검증"))</f>
        <v>6.6000000000000003E-2</v>
      </c>
      <c r="Q107" s="108"/>
      <c r="R107" s="108"/>
      <c r="S107" s="108"/>
      <c r="T107" s="108"/>
      <c r="U107" s="108"/>
      <c r="V107" s="108"/>
      <c r="W107" s="108"/>
      <c r="X107" s="88">
        <f>IF($N107="정률법",IF((X$27-$I107)&lt;0,0,IF((X$27-$I107)=0,$M107*$P107/12*(12-$J107+1),IF((X$27-$I107)&lt;$O107,($M107-SUM($P107:W107))*$P107,IF((X$27-$I107)=$O107,$M107-SUM($N107:W107),0)))),IF($N107="정액법",IF((X$27-$I107)&lt;0,0,IF((X$27-$I107)=0,$M107*$P107/12*(12-$J107+1),IF((X$27-$I107)&lt;$O107,$M107*$P107,IF((X$27-$I107)=$O107,$M107-SUM($Q107:W107),0))))))</f>
        <v>0</v>
      </c>
      <c r="Y107" s="88">
        <f>IF($N107="정률법",IF((Y$27-$I107)&lt;0,0,IF((Y$27-$I107)=0,$M107*$P107/12*(12-$J107+1),IF((Y$27-$I107)&lt;$O107,($M107-SUM($P107:X107))*$P107,IF((Y$27-$I107)=$O107,$M107-SUM($N107:X107),0)))),IF($N107="정액법",IF((Y$27-$I107)&lt;0,0,IF((Y$27-$I107)=0,$M107*$P107/12*(12-$J107+1),IF((Y$27-$I107)&lt;$O107,$M107*$P107,IF((Y$27-$I107)=$O107,$M107-SUM($Q107:X107),0))))))</f>
        <v>0</v>
      </c>
      <c r="Z107" s="88">
        <f>IF($N107="정률법",IF((Z$27-$I107)&lt;0,0,IF((Z$27-$I107)=0,$M107*$P107/12*(12-$J107+1),IF((Z$27-$I107)&lt;$O107,($M107-SUM($P107:Y107))*$P107,IF((Z$27-$I107)=$O107,$M107-SUM($N107:Y107),0)))),IF($N107="정액법",IF((Z$27-$I107)&lt;0,0,IF((Z$27-$I107)=0,$M107*$P107/12*(12-$J107+1),IF((Z$27-$I107)&lt;$O107,$M107*$P107,IF((Z$27-$I107)=$O107,$M107-SUM($Q107:Y107),0))))))</f>
        <v>0</v>
      </c>
      <c r="AA107" s="88">
        <f>IF($N107="정률법",IF((AA$27-$I107)&lt;0,0,IF((AA$27-$I107)=0,$M107*$P107/12*(12-$J107+1),IF((AA$27-$I107)&lt;$O107,($M107-SUM($P107:Z107))*$P107,IF((AA$27-$I107)=$O107,$M107-SUM($N107:Z107),0)))),IF($N107="정액법",IF((AA$27-$I107)&lt;0,0,IF((AA$27-$I107)=0,$M107*$P107/12*(12-$J107+1),IF((AA$27-$I107)&lt;$O107,$M107*$P107,IF((AA$27-$I107)=$O107,$M107-SUM($Q107:Z107),0))))))</f>
        <v>0</v>
      </c>
      <c r="AB107" s="88">
        <f>IF($N107="정률법",IF((AB$27-$I107)&lt;0,0,IF((AB$27-$I107)=0,$M107*$P107/12*(12-$J107+1),IF((AB$27-$I107)&lt;$O107,($M107-SUM($P107:AA107))*$P107,IF((AB$27-$I107)=$O107,$M107-SUM($N107:AA107),0)))),IF($N107="정액법",IF((AB$27-$I107)&lt;0,0,IF((AB$27-$I107)=0,$M107*$P107/12*(12-$J107+1),IF((AB$27-$I107)&lt;$O107,$M107*$P107,IF((AB$27-$I107)=$O107,$M107-SUM($Q107:AA107),0))))))</f>
        <v>0</v>
      </c>
      <c r="AC107" s="88">
        <f>IF($N107="정률법",IF((AC$27-$I107)&lt;0,0,IF((AC$27-$I107)=0,$M107*$P107/12*(12-$J107+1),IF((AC$27-$I107)&lt;$O107,($M107-SUM($P107:AB107))*$P107,IF((AC$27-$I107)=$O107,$M107-SUM($N107:AB107),0)))),IF($N107="정액법",IF((AC$27-$I107)&lt;0,0,IF((AC$27-$I107)=0,$M107*$P107/12*(12-$J107+1),IF((AC$27-$I107)&lt;$O107,$M107*$P107,IF((AC$27-$I107)=$O107,$M107-SUM($Q107:AB107),0))))))</f>
        <v>0</v>
      </c>
      <c r="AD107" s="88">
        <f>IF($N107="정률법",IF((AD$27-$I107)&lt;0,0,IF((AD$27-$I107)=0,$M107*$P107/12*(12-$J107+1),IF((AD$27-$I107)&lt;$O107,($M107-SUM($P107:AC107))*$P107,IF((AD$27-$I107)=$O107,$M107-SUM($N107:AC107),0)))),IF($N107="정액법",IF((AD$27-$I107)&lt;0,0,IF((AD$27-$I107)=0,$M107*$P107/12*(12-$J107+1),IF((AD$27-$I107)&lt;$O107,$M107*$P107,IF((AD$27-$I107)=$O107,$M107-SUM($Q107:AC107),0))))))</f>
        <v>0</v>
      </c>
      <c r="AE107" s="89"/>
      <c r="AF107" s="90">
        <f t="shared" si="53"/>
        <v>0</v>
      </c>
      <c r="AG107" s="88">
        <f t="shared" si="54"/>
        <v>0</v>
      </c>
      <c r="AH107" s="91">
        <f t="shared" si="51"/>
        <v>0</v>
      </c>
      <c r="AI107" s="77"/>
      <c r="AJ107" s="77"/>
      <c r="AK107" s="77"/>
      <c r="AL107" s="77"/>
      <c r="AM107" s="77"/>
      <c r="AN107" s="92"/>
    </row>
    <row r="108" spans="2:40" s="47" customFormat="1" ht="13.5" outlineLevel="1" collapsed="1">
      <c r="B108" s="94"/>
      <c r="C108" s="95" t="s">
        <v>66</v>
      </c>
      <c r="D108" s="94"/>
      <c r="E108" s="96"/>
      <c r="F108" s="94"/>
      <c r="G108" s="97">
        <f>+G98</f>
        <v>2018</v>
      </c>
      <c r="H108" s="98"/>
      <c r="I108" s="98"/>
      <c r="J108" s="98"/>
      <c r="K108" s="99">
        <f>SUM(K98:K107)</f>
        <v>0</v>
      </c>
      <c r="L108" s="99">
        <f>SUM(L98:L107)</f>
        <v>0</v>
      </c>
      <c r="M108" s="99">
        <f>SUM(M98:M107)</f>
        <v>0</v>
      </c>
      <c r="N108" s="96"/>
      <c r="O108" s="96"/>
      <c r="P108" s="100"/>
      <c r="Q108" s="101">
        <f>SUM(N98:N107)</f>
        <v>0</v>
      </c>
      <c r="R108" s="101">
        <f t="shared" ref="R108:AD108" si="57">SUM(R98:R107)</f>
        <v>0</v>
      </c>
      <c r="S108" s="101">
        <f t="shared" si="57"/>
        <v>0</v>
      </c>
      <c r="T108" s="101">
        <f t="shared" si="57"/>
        <v>0</v>
      </c>
      <c r="U108" s="101">
        <f t="shared" si="57"/>
        <v>0</v>
      </c>
      <c r="V108" s="101">
        <f t="shared" si="57"/>
        <v>0</v>
      </c>
      <c r="W108" s="101">
        <f t="shared" si="57"/>
        <v>0</v>
      </c>
      <c r="X108" s="101">
        <f t="shared" si="57"/>
        <v>0</v>
      </c>
      <c r="Y108" s="101">
        <f t="shared" si="57"/>
        <v>0</v>
      </c>
      <c r="Z108" s="101">
        <f t="shared" si="57"/>
        <v>0</v>
      </c>
      <c r="AA108" s="101">
        <f t="shared" si="57"/>
        <v>0</v>
      </c>
      <c r="AB108" s="101">
        <f t="shared" si="57"/>
        <v>0</v>
      </c>
      <c r="AC108" s="101">
        <f t="shared" si="57"/>
        <v>0</v>
      </c>
      <c r="AD108" s="102">
        <f t="shared" si="57"/>
        <v>0</v>
      </c>
      <c r="AE108" s="103"/>
      <c r="AF108" s="104">
        <f>SUM(AF98:AF107)</f>
        <v>0</v>
      </c>
      <c r="AG108" s="101">
        <f>SUM(AG98:AG107)</f>
        <v>0</v>
      </c>
      <c r="AH108" s="105">
        <f>SUM(AH98:AH107)</f>
        <v>0</v>
      </c>
      <c r="AI108" s="101"/>
      <c r="AJ108" s="101"/>
      <c r="AK108" s="101"/>
      <c r="AL108" s="101"/>
      <c r="AM108" s="101"/>
      <c r="AN108" s="106"/>
    </row>
    <row r="109" spans="2:40" s="47" customFormat="1" ht="13.5" hidden="1" outlineLevel="2">
      <c r="B109" s="76">
        <v>1</v>
      </c>
      <c r="C109" s="77"/>
      <c r="D109" s="77"/>
      <c r="E109" s="78"/>
      <c r="F109" s="77"/>
      <c r="G109" s="191">
        <v>2019</v>
      </c>
      <c r="H109" s="79"/>
      <c r="I109" s="80"/>
      <c r="J109" s="81"/>
      <c r="K109" s="82"/>
      <c r="L109" s="82"/>
      <c r="M109" s="83">
        <f>K109+L109</f>
        <v>0</v>
      </c>
      <c r="N109" s="84" t="s">
        <v>65</v>
      </c>
      <c r="O109" s="85">
        <v>10</v>
      </c>
      <c r="P109" s="86">
        <f>IF($N109="정액법",VLOOKUP($O109,[1]Data!$J$3:$L$62,2),IF($N109="정률법",VLOOKUP($O109,[1]Data!$J$3:$L$62,3),"입력검증"))</f>
        <v>0.1</v>
      </c>
      <c r="Q109" s="108"/>
      <c r="R109" s="108"/>
      <c r="S109" s="108"/>
      <c r="T109" s="108"/>
      <c r="U109" s="108"/>
      <c r="V109" s="108"/>
      <c r="W109" s="108"/>
      <c r="X109" s="108"/>
      <c r="Y109" s="88">
        <f>IF($N109="정률법",IF((Y$27-$I109)&lt;0,0,IF((Y$27-$I109)=0,$M109*$P109/12*(12-$J109+1),IF((Y$27-$I109)&lt;$O109,($M109-SUM($P109:X109))*$P109,IF((Y$27-$I109)=$O109,$M109-SUM($N109:X109),0)))),IF($N109="정액법",IF((Y$27-$I109)&lt;0,0,IF((Y$27-$I109)=0,$M109*$P109/12*(12-$J109+1),IF((Y$27-$I109)&lt;$O109,$M109*$P109,IF((Y$27-$I109)=$O109,$M109-SUM($Q109:X109),0))))))</f>
        <v>0</v>
      </c>
      <c r="Z109" s="88">
        <f>IF($N109="정률법",IF((Z$27-$I109)&lt;0,0,IF((Z$27-$I109)=0,$M109*$P109/12*(12-$J109+1),IF((Z$27-$I109)&lt;$O109,($M109-SUM($P109:Y109))*$P109,IF((Z$27-$I109)=$O109,$M109-SUM($N109:Y109),0)))),IF($N109="정액법",IF((Z$27-$I109)&lt;0,0,IF((Z$27-$I109)=0,$M109*$P109/12*(12-$J109+1),IF((Z$27-$I109)&lt;$O109,$M109*$P109,IF((Z$27-$I109)=$O109,$M109-SUM($Q109:Y109),0))))))</f>
        <v>0</v>
      </c>
      <c r="AA109" s="88">
        <f>IF($N109="정률법",IF((AA$27-$I109)&lt;0,0,IF((AA$27-$I109)=0,$M109*$P109/12*(12-$J109+1),IF((AA$27-$I109)&lt;$O109,($M109-SUM($P109:Z109))*$P109,IF((AA$27-$I109)=$O109,$M109-SUM($N109:Z109),0)))),IF($N109="정액법",IF((AA$27-$I109)&lt;0,0,IF((AA$27-$I109)=0,$M109*$P109/12*(12-$J109+1),IF((AA$27-$I109)&lt;$O109,$M109*$P109,IF((AA$27-$I109)=$O109,$M109-SUM($Q109:Z109),0))))))</f>
        <v>0</v>
      </c>
      <c r="AB109" s="88">
        <f>IF($N109="정률법",IF((AB$27-$I109)&lt;0,0,IF((AB$27-$I109)=0,$M109*$P109/12*(12-$J109+1),IF((AB$27-$I109)&lt;$O109,($M109-SUM($P109:AA109))*$P109,IF((AB$27-$I109)=$O109,$M109-SUM($N109:AA109),0)))),IF($N109="정액법",IF((AB$27-$I109)&lt;0,0,IF((AB$27-$I109)=0,$M109*$P109/12*(12-$J109+1),IF((AB$27-$I109)&lt;$O109,$M109*$P109,IF((AB$27-$I109)=$O109,$M109-SUM($Q109:AA109),0))))))</f>
        <v>0</v>
      </c>
      <c r="AC109" s="88">
        <f>IF($N109="정률법",IF((AC$27-$I109)&lt;0,0,IF((AC$27-$I109)=0,$M109*$P109/12*(12-$J109+1),IF((AC$27-$I109)&lt;$O109,($M109-SUM($P109:AB109))*$P109,IF((AC$27-$I109)=$O109,$M109-SUM($N109:AB109),0)))),IF($N109="정액법",IF((AC$27-$I109)&lt;0,0,IF((AC$27-$I109)=0,$M109*$P109/12*(12-$J109+1),IF((AC$27-$I109)&lt;$O109,$M109*$P109,IF((AC$27-$I109)=$O109,$M109-SUM($Q109:AB109),0))))))</f>
        <v>0</v>
      </c>
      <c r="AD109" s="88">
        <f>IF($N109="정률법",IF((AD$27-$I109)&lt;0,0,IF((AD$27-$I109)=0,$M109*$P109/12*(12-$J109+1),IF((AD$27-$I109)&lt;$O109,($M109-SUM($P109:AC109))*$P109,IF((AD$27-$I109)=$O109,$M109-SUM($N109:AC109),0)))),IF($N109="정액법",IF((AD$27-$I109)&lt;0,0,IF((AD$27-$I109)=0,$M109*$P109/12*(12-$J109+1),IF((AD$27-$I109)&lt;$O109,$M109*$P109,IF((AD$27-$I109)=$O109,$M109-SUM($Q109:AC109),0))))))</f>
        <v>0</v>
      </c>
      <c r="AE109" s="89"/>
      <c r="AF109" s="90">
        <f>SUM(Q109:AE109)</f>
        <v>0</v>
      </c>
      <c r="AG109" s="88">
        <f>M109-AF109</f>
        <v>0</v>
      </c>
      <c r="AH109" s="91">
        <f t="shared" ref="AH109:AH118" si="58">IFERROR(INT(AG109*K109/M109),0)</f>
        <v>0</v>
      </c>
      <c r="AI109" s="77"/>
      <c r="AJ109" s="77"/>
      <c r="AK109" s="77"/>
      <c r="AL109" s="77"/>
      <c r="AM109" s="77"/>
      <c r="AN109" s="92"/>
    </row>
    <row r="110" spans="2:40" s="47" customFormat="1" ht="13.5" hidden="1" outlineLevel="2">
      <c r="B110" s="76">
        <v>2</v>
      </c>
      <c r="C110" s="77"/>
      <c r="D110" s="77"/>
      <c r="E110" s="78"/>
      <c r="F110" s="77"/>
      <c r="G110" s="191"/>
      <c r="H110" s="79"/>
      <c r="I110" s="80"/>
      <c r="J110" s="81"/>
      <c r="K110" s="82"/>
      <c r="L110" s="82"/>
      <c r="M110" s="83">
        <f t="shared" ref="M110:M118" si="59">K110+L110</f>
        <v>0</v>
      </c>
      <c r="N110" s="84" t="s">
        <v>65</v>
      </c>
      <c r="O110" s="85">
        <v>10</v>
      </c>
      <c r="P110" s="86">
        <f>IF($N110="정액법",VLOOKUP($O110,[1]Data!$J$3:$L$62,2),IF($N110="정률법",VLOOKUP($O110,[1]Data!$J$3:$L$62,3),"입력검증"))</f>
        <v>0.1</v>
      </c>
      <c r="Q110" s="108"/>
      <c r="R110" s="108"/>
      <c r="S110" s="108"/>
      <c r="T110" s="108"/>
      <c r="U110" s="108"/>
      <c r="V110" s="108"/>
      <c r="W110" s="108"/>
      <c r="X110" s="108"/>
      <c r="Y110" s="88">
        <f>IF($N110="정률법",IF((Y$27-$I110)&lt;0,0,IF((Y$27-$I110)=0,$M110*$P110/12*(12-$J110+1),IF((Y$27-$I110)&lt;$O110,($M110-SUM($P110:X110))*$P110,IF((Y$27-$I110)=$O110,$M110-SUM($N110:X110),0)))),IF($N110="정액법",IF((Y$27-$I110)&lt;0,0,IF((Y$27-$I110)=0,$M110*$P110/12*(12-$J110+1),IF((Y$27-$I110)&lt;$O110,$M110*$P110,IF((Y$27-$I110)=$O110,$M110-SUM($Q110:X110),0))))))</f>
        <v>0</v>
      </c>
      <c r="Z110" s="88">
        <f>IF($N110="정률법",IF((Z$27-$I110)&lt;0,0,IF((Z$27-$I110)=0,$M110*$P110/12*(12-$J110+1),IF((Z$27-$I110)&lt;$O110,($M110-SUM($P110:Y110))*$P110,IF((Z$27-$I110)=$O110,$M110-SUM($N110:Y110),0)))),IF($N110="정액법",IF((Z$27-$I110)&lt;0,0,IF((Z$27-$I110)=0,$M110*$P110/12*(12-$J110+1),IF((Z$27-$I110)&lt;$O110,$M110*$P110,IF((Z$27-$I110)=$O110,$M110-SUM($Q110:Y110),0))))))</f>
        <v>0</v>
      </c>
      <c r="AA110" s="88">
        <f>IF($N110="정률법",IF((AA$27-$I110)&lt;0,0,IF((AA$27-$I110)=0,$M110*$P110/12*(12-$J110+1),IF((AA$27-$I110)&lt;$O110,($M110-SUM($P110:Z110))*$P110,IF((AA$27-$I110)=$O110,$M110-SUM($N110:Z110),0)))),IF($N110="정액법",IF((AA$27-$I110)&lt;0,0,IF((AA$27-$I110)=0,$M110*$P110/12*(12-$J110+1),IF((AA$27-$I110)&lt;$O110,$M110*$P110,IF((AA$27-$I110)=$O110,$M110-SUM($Q110:Z110),0))))))</f>
        <v>0</v>
      </c>
      <c r="AB110" s="88">
        <f>IF($N110="정률법",IF((AB$27-$I110)&lt;0,0,IF((AB$27-$I110)=0,$M110*$P110/12*(12-$J110+1),IF((AB$27-$I110)&lt;$O110,($M110-SUM($P110:AA110))*$P110,IF((AB$27-$I110)=$O110,$M110-SUM($N110:AA110),0)))),IF($N110="정액법",IF((AB$27-$I110)&lt;0,0,IF((AB$27-$I110)=0,$M110*$P110/12*(12-$J110+1),IF((AB$27-$I110)&lt;$O110,$M110*$P110,IF((AB$27-$I110)=$O110,$M110-SUM($Q110:AA110),0))))))</f>
        <v>0</v>
      </c>
      <c r="AC110" s="88">
        <f>IF($N110="정률법",IF((AC$27-$I110)&lt;0,0,IF((AC$27-$I110)=0,$M110*$P110/12*(12-$J110+1),IF((AC$27-$I110)&lt;$O110,($M110-SUM($P110:AB110))*$P110,IF((AC$27-$I110)=$O110,$M110-SUM($N110:AB110),0)))),IF($N110="정액법",IF((AC$27-$I110)&lt;0,0,IF((AC$27-$I110)=0,$M110*$P110/12*(12-$J110+1),IF((AC$27-$I110)&lt;$O110,$M110*$P110,IF((AC$27-$I110)=$O110,$M110-SUM($Q110:AB110),0))))))</f>
        <v>0</v>
      </c>
      <c r="AD110" s="88">
        <f>IF($N110="정률법",IF((AD$27-$I110)&lt;0,0,IF((AD$27-$I110)=0,$M110*$P110/12*(12-$J110+1),IF((AD$27-$I110)&lt;$O110,($M110-SUM($P110:AC110))*$P110,IF((AD$27-$I110)=$O110,$M110-SUM($N110:AC110),0)))),IF($N110="정액법",IF((AD$27-$I110)&lt;0,0,IF((AD$27-$I110)=0,$M110*$P110/12*(12-$J110+1),IF((AD$27-$I110)&lt;$O110,$M110*$P110,IF((AD$27-$I110)=$O110,$M110-SUM($Q110:AC110),0))))))</f>
        <v>0</v>
      </c>
      <c r="AE110" s="89"/>
      <c r="AF110" s="90">
        <f t="shared" ref="AF110:AF118" si="60">SUM(Q110:AE110)</f>
        <v>0</v>
      </c>
      <c r="AG110" s="88">
        <f t="shared" ref="AG110:AG118" si="61">M110-AF110</f>
        <v>0</v>
      </c>
      <c r="AH110" s="91">
        <f t="shared" si="58"/>
        <v>0</v>
      </c>
      <c r="AI110" s="77"/>
      <c r="AJ110" s="77"/>
      <c r="AK110" s="77"/>
      <c r="AL110" s="77"/>
      <c r="AM110" s="77"/>
      <c r="AN110" s="92"/>
    </row>
    <row r="111" spans="2:40" s="47" customFormat="1" ht="13.5" hidden="1" outlineLevel="2">
      <c r="B111" s="76">
        <v>3</v>
      </c>
      <c r="C111" s="77"/>
      <c r="D111" s="77"/>
      <c r="E111" s="78"/>
      <c r="F111" s="77"/>
      <c r="G111" s="191"/>
      <c r="H111" s="79"/>
      <c r="I111" s="80"/>
      <c r="J111" s="81"/>
      <c r="K111" s="82"/>
      <c r="L111" s="82"/>
      <c r="M111" s="83">
        <f t="shared" si="59"/>
        <v>0</v>
      </c>
      <c r="N111" s="84" t="s">
        <v>65</v>
      </c>
      <c r="O111" s="85">
        <v>15</v>
      </c>
      <c r="P111" s="86">
        <f>IF($N111="정액법",VLOOKUP($O111,[1]Data!$J$3:$L$62,2),IF($N111="정률법",VLOOKUP($O111,[1]Data!$J$3:$L$62,3),"입력검증"))</f>
        <v>6.6000000000000003E-2</v>
      </c>
      <c r="Q111" s="108"/>
      <c r="R111" s="108"/>
      <c r="S111" s="108"/>
      <c r="T111" s="108"/>
      <c r="U111" s="108"/>
      <c r="V111" s="108"/>
      <c r="W111" s="108"/>
      <c r="X111" s="108"/>
      <c r="Y111" s="88">
        <f>IF($N111="정률법",IF((Y$27-$I111)&lt;0,0,IF((Y$27-$I111)=0,$M111*$P111/12*(12-$J111+1),IF((Y$27-$I111)&lt;$O111,($M111-SUM($P111:X111))*$P111,IF((Y$27-$I111)=$O111,$M111-SUM($N111:X111),0)))),IF($N111="정액법",IF((Y$27-$I111)&lt;0,0,IF((Y$27-$I111)=0,$M111*$P111/12*(12-$J111+1),IF((Y$27-$I111)&lt;$O111,$M111*$P111,IF((Y$27-$I111)=$O111,$M111-SUM($Q111:X111),0))))))</f>
        <v>0</v>
      </c>
      <c r="Z111" s="88">
        <f>IF($N111="정률법",IF((Z$27-$I111)&lt;0,0,IF((Z$27-$I111)=0,$M111*$P111/12*(12-$J111+1),IF((Z$27-$I111)&lt;$O111,($M111-SUM($P111:Y111))*$P111,IF((Z$27-$I111)=$O111,$M111-SUM($N111:Y111),0)))),IF($N111="정액법",IF((Z$27-$I111)&lt;0,0,IF((Z$27-$I111)=0,$M111*$P111/12*(12-$J111+1),IF((Z$27-$I111)&lt;$O111,$M111*$P111,IF((Z$27-$I111)=$O111,$M111-SUM($Q111:Y111),0))))))</f>
        <v>0</v>
      </c>
      <c r="AA111" s="88">
        <f>IF($N111="정률법",IF((AA$27-$I111)&lt;0,0,IF((AA$27-$I111)=0,$M111*$P111/12*(12-$J111+1),IF((AA$27-$I111)&lt;$O111,($M111-SUM($P111:Z111))*$P111,IF((AA$27-$I111)=$O111,$M111-SUM($N111:Z111),0)))),IF($N111="정액법",IF((AA$27-$I111)&lt;0,0,IF((AA$27-$I111)=0,$M111*$P111/12*(12-$J111+1),IF((AA$27-$I111)&lt;$O111,$M111*$P111,IF((AA$27-$I111)=$O111,$M111-SUM($Q111:Z111),0))))))</f>
        <v>0</v>
      </c>
      <c r="AB111" s="88">
        <f>IF($N111="정률법",IF((AB$27-$I111)&lt;0,0,IF((AB$27-$I111)=0,$M111*$P111/12*(12-$J111+1),IF((AB$27-$I111)&lt;$O111,($M111-SUM($P111:AA111))*$P111,IF((AB$27-$I111)=$O111,$M111-SUM($N111:AA111),0)))),IF($N111="정액법",IF((AB$27-$I111)&lt;0,0,IF((AB$27-$I111)=0,$M111*$P111/12*(12-$J111+1),IF((AB$27-$I111)&lt;$O111,$M111*$P111,IF((AB$27-$I111)=$O111,$M111-SUM($Q111:AA111),0))))))</f>
        <v>0</v>
      </c>
      <c r="AC111" s="88">
        <f>IF($N111="정률법",IF((AC$27-$I111)&lt;0,0,IF((AC$27-$I111)=0,$M111*$P111/12*(12-$J111+1),IF((AC$27-$I111)&lt;$O111,($M111-SUM($P111:AB111))*$P111,IF((AC$27-$I111)=$O111,$M111-SUM($N111:AB111),0)))),IF($N111="정액법",IF((AC$27-$I111)&lt;0,0,IF((AC$27-$I111)=0,$M111*$P111/12*(12-$J111+1),IF((AC$27-$I111)&lt;$O111,$M111*$P111,IF((AC$27-$I111)=$O111,$M111-SUM($Q111:AB111),0))))))</f>
        <v>0</v>
      </c>
      <c r="AD111" s="88">
        <f>IF($N111="정률법",IF((AD$27-$I111)&lt;0,0,IF((AD$27-$I111)=0,$M111*$P111/12*(12-$J111+1),IF((AD$27-$I111)&lt;$O111,($M111-SUM($P111:AC111))*$P111,IF((AD$27-$I111)=$O111,$M111-SUM($N111:AC111),0)))),IF($N111="정액법",IF((AD$27-$I111)&lt;0,0,IF((AD$27-$I111)=0,$M111*$P111/12*(12-$J111+1),IF((AD$27-$I111)&lt;$O111,$M111*$P111,IF((AD$27-$I111)=$O111,$M111-SUM($Q111:AC111),0))))))</f>
        <v>0</v>
      </c>
      <c r="AE111" s="89"/>
      <c r="AF111" s="90">
        <f t="shared" si="60"/>
        <v>0</v>
      </c>
      <c r="AG111" s="88">
        <f t="shared" si="61"/>
        <v>0</v>
      </c>
      <c r="AH111" s="91">
        <f t="shared" si="58"/>
        <v>0</v>
      </c>
      <c r="AI111" s="77"/>
      <c r="AJ111" s="77"/>
      <c r="AK111" s="77"/>
      <c r="AL111" s="77"/>
      <c r="AM111" s="77"/>
      <c r="AN111" s="92"/>
    </row>
    <row r="112" spans="2:40" s="47" customFormat="1" ht="13.5" hidden="1" outlineLevel="2">
      <c r="B112" s="76">
        <v>4</v>
      </c>
      <c r="C112" s="77"/>
      <c r="D112" s="77"/>
      <c r="E112" s="78"/>
      <c r="F112" s="77"/>
      <c r="G112" s="191"/>
      <c r="H112" s="79"/>
      <c r="I112" s="80"/>
      <c r="J112" s="81"/>
      <c r="K112" s="82"/>
      <c r="L112" s="82"/>
      <c r="M112" s="83">
        <f t="shared" si="59"/>
        <v>0</v>
      </c>
      <c r="N112" s="84" t="s">
        <v>65</v>
      </c>
      <c r="O112" s="85">
        <v>15</v>
      </c>
      <c r="P112" s="86">
        <f>IF($N112="정액법",VLOOKUP($O112,[1]Data!$J$3:$L$62,2),IF($N112="정률법",VLOOKUP($O112,[1]Data!$J$3:$L$62,3),"입력검증"))</f>
        <v>6.6000000000000003E-2</v>
      </c>
      <c r="Q112" s="108"/>
      <c r="R112" s="108"/>
      <c r="S112" s="108"/>
      <c r="T112" s="108"/>
      <c r="U112" s="108"/>
      <c r="V112" s="108"/>
      <c r="W112" s="108"/>
      <c r="X112" s="108"/>
      <c r="Y112" s="88">
        <f>IF($N112="정률법",IF((Y$27-$I112)&lt;0,0,IF((Y$27-$I112)=0,$M112*$P112/12*(12-$J112+1),IF((Y$27-$I112)&lt;$O112,($M112-SUM($P112:X112))*$P112,IF((Y$27-$I112)=$O112,$M112-SUM($N112:X112),0)))),IF($N112="정액법",IF((Y$27-$I112)&lt;0,0,IF((Y$27-$I112)=0,$M112*$P112/12*(12-$J112+1),IF((Y$27-$I112)&lt;$O112,$M112*$P112,IF((Y$27-$I112)=$O112,$M112-SUM($Q112:X112),0))))))</f>
        <v>0</v>
      </c>
      <c r="Z112" s="88">
        <f>IF($N112="정률법",IF((Z$27-$I112)&lt;0,0,IF((Z$27-$I112)=0,$M112*$P112/12*(12-$J112+1),IF((Z$27-$I112)&lt;$O112,($M112-SUM($P112:Y112))*$P112,IF((Z$27-$I112)=$O112,$M112-SUM($N112:Y112),0)))),IF($N112="정액법",IF((Z$27-$I112)&lt;0,0,IF((Z$27-$I112)=0,$M112*$P112/12*(12-$J112+1),IF((Z$27-$I112)&lt;$O112,$M112*$P112,IF((Z$27-$I112)=$O112,$M112-SUM($Q112:Y112),0))))))</f>
        <v>0</v>
      </c>
      <c r="AA112" s="88">
        <f>IF($N112="정률법",IF((AA$27-$I112)&lt;0,0,IF((AA$27-$I112)=0,$M112*$P112/12*(12-$J112+1),IF((AA$27-$I112)&lt;$O112,($M112-SUM($P112:Z112))*$P112,IF((AA$27-$I112)=$O112,$M112-SUM($N112:Z112),0)))),IF($N112="정액법",IF((AA$27-$I112)&lt;0,0,IF((AA$27-$I112)=0,$M112*$P112/12*(12-$J112+1),IF((AA$27-$I112)&lt;$O112,$M112*$P112,IF((AA$27-$I112)=$O112,$M112-SUM($Q112:Z112),0))))))</f>
        <v>0</v>
      </c>
      <c r="AB112" s="88">
        <f>IF($N112="정률법",IF((AB$27-$I112)&lt;0,0,IF((AB$27-$I112)=0,$M112*$P112/12*(12-$J112+1),IF((AB$27-$I112)&lt;$O112,($M112-SUM($P112:AA112))*$P112,IF((AB$27-$I112)=$O112,$M112-SUM($N112:AA112),0)))),IF($N112="정액법",IF((AB$27-$I112)&lt;0,0,IF((AB$27-$I112)=0,$M112*$P112/12*(12-$J112+1),IF((AB$27-$I112)&lt;$O112,$M112*$P112,IF((AB$27-$I112)=$O112,$M112-SUM($Q112:AA112),0))))))</f>
        <v>0</v>
      </c>
      <c r="AC112" s="88">
        <f>IF($N112="정률법",IF((AC$27-$I112)&lt;0,0,IF((AC$27-$I112)=0,$M112*$P112/12*(12-$J112+1),IF((AC$27-$I112)&lt;$O112,($M112-SUM($P112:AB112))*$P112,IF((AC$27-$I112)=$O112,$M112-SUM($N112:AB112),0)))),IF($N112="정액법",IF((AC$27-$I112)&lt;0,0,IF((AC$27-$I112)=0,$M112*$P112/12*(12-$J112+1),IF((AC$27-$I112)&lt;$O112,$M112*$P112,IF((AC$27-$I112)=$O112,$M112-SUM($Q112:AB112),0))))))</f>
        <v>0</v>
      </c>
      <c r="AD112" s="88">
        <f>IF($N112="정률법",IF((AD$27-$I112)&lt;0,0,IF((AD$27-$I112)=0,$M112*$P112/12*(12-$J112+1),IF((AD$27-$I112)&lt;$O112,($M112-SUM($P112:AC112))*$P112,IF((AD$27-$I112)=$O112,$M112-SUM($N112:AC112),0)))),IF($N112="정액법",IF((AD$27-$I112)&lt;0,0,IF((AD$27-$I112)=0,$M112*$P112/12*(12-$J112+1),IF((AD$27-$I112)&lt;$O112,$M112*$P112,IF((AD$27-$I112)=$O112,$M112-SUM($Q112:AC112),0))))))</f>
        <v>0</v>
      </c>
      <c r="AE112" s="89"/>
      <c r="AF112" s="90">
        <f t="shared" si="60"/>
        <v>0</v>
      </c>
      <c r="AG112" s="88">
        <f t="shared" si="61"/>
        <v>0</v>
      </c>
      <c r="AH112" s="91">
        <f t="shared" si="58"/>
        <v>0</v>
      </c>
      <c r="AI112" s="77"/>
      <c r="AJ112" s="77"/>
      <c r="AK112" s="77"/>
      <c r="AL112" s="77"/>
      <c r="AM112" s="77"/>
      <c r="AN112" s="92"/>
    </row>
    <row r="113" spans="2:40" s="47" customFormat="1" ht="13.5" hidden="1" outlineLevel="2">
      <c r="B113" s="76">
        <v>5</v>
      </c>
      <c r="C113" s="77"/>
      <c r="D113" s="77"/>
      <c r="E113" s="78"/>
      <c r="F113" s="77"/>
      <c r="G113" s="191"/>
      <c r="H113" s="79"/>
      <c r="I113" s="80">
        <f t="shared" ref="I113:I118" si="62">VALUE(LEFT(TEXT($H113,"yyyy-mm-dd"),4))</f>
        <v>1900</v>
      </c>
      <c r="J113" s="81" t="str">
        <f t="shared" ref="J113:J118" si="63">MID(TEXT($H113,"yyyy-mm-dd"),6,2)</f>
        <v>01</v>
      </c>
      <c r="K113" s="82"/>
      <c r="L113" s="82"/>
      <c r="M113" s="83">
        <f t="shared" si="59"/>
        <v>0</v>
      </c>
      <c r="N113" s="84" t="s">
        <v>65</v>
      </c>
      <c r="O113" s="85">
        <v>15</v>
      </c>
      <c r="P113" s="86">
        <f>IF($N113="정액법",VLOOKUP($O113,[1]Data!$J$3:$L$62,2),IF($N113="정률법",VLOOKUP($O113,[1]Data!$J$3:$L$62,3),"입력검증"))</f>
        <v>6.6000000000000003E-2</v>
      </c>
      <c r="Q113" s="108"/>
      <c r="R113" s="108"/>
      <c r="S113" s="108"/>
      <c r="T113" s="108"/>
      <c r="U113" s="108"/>
      <c r="V113" s="108"/>
      <c r="W113" s="108"/>
      <c r="X113" s="108"/>
      <c r="Y113" s="88">
        <f>IF($N113="정률법",IF((Y$27-$I113)&lt;0,0,IF((Y$27-$I113)=0,$M113*$P113/12*(12-$J113+1),IF((Y$27-$I113)&lt;$O113,($M113-SUM($P113:X113))*$P113,IF((Y$27-$I113)=$O113,$M113-SUM($N113:X113),0)))),IF($N113="정액법",IF((Y$27-$I113)&lt;0,0,IF((Y$27-$I113)=0,$M113*$P113/12*(12-$J113+1),IF((Y$27-$I113)&lt;$O113,$M113*$P113,IF((Y$27-$I113)=$O113,$M113-SUM($Q113:X113),0))))))</f>
        <v>0</v>
      </c>
      <c r="Z113" s="88">
        <f>IF($N113="정률법",IF((Z$27-$I113)&lt;0,0,IF((Z$27-$I113)=0,$M113*$P113/12*(12-$J113+1),IF((Z$27-$I113)&lt;$O113,($M113-SUM($P113:Y113))*$P113,IF((Z$27-$I113)=$O113,$M113-SUM($N113:Y113),0)))),IF($N113="정액법",IF((Z$27-$I113)&lt;0,0,IF((Z$27-$I113)=0,$M113*$P113/12*(12-$J113+1),IF((Z$27-$I113)&lt;$O113,$M113*$P113,IF((Z$27-$I113)=$O113,$M113-SUM($Q113:Y113),0))))))</f>
        <v>0</v>
      </c>
      <c r="AA113" s="88">
        <f>IF($N113="정률법",IF((AA$27-$I113)&lt;0,0,IF((AA$27-$I113)=0,$M113*$P113/12*(12-$J113+1),IF((AA$27-$I113)&lt;$O113,($M113-SUM($P113:Z113))*$P113,IF((AA$27-$I113)=$O113,$M113-SUM($N113:Z113),0)))),IF($N113="정액법",IF((AA$27-$I113)&lt;0,0,IF((AA$27-$I113)=0,$M113*$P113/12*(12-$J113+1),IF((AA$27-$I113)&lt;$O113,$M113*$P113,IF((AA$27-$I113)=$O113,$M113-SUM($Q113:Z113),0))))))</f>
        <v>0</v>
      </c>
      <c r="AB113" s="88">
        <f>IF($N113="정률법",IF((AB$27-$I113)&lt;0,0,IF((AB$27-$I113)=0,$M113*$P113/12*(12-$J113+1),IF((AB$27-$I113)&lt;$O113,($M113-SUM($P113:AA113))*$P113,IF((AB$27-$I113)=$O113,$M113-SUM($N113:AA113),0)))),IF($N113="정액법",IF((AB$27-$I113)&lt;0,0,IF((AB$27-$I113)=0,$M113*$P113/12*(12-$J113+1),IF((AB$27-$I113)&lt;$O113,$M113*$P113,IF((AB$27-$I113)=$O113,$M113-SUM($Q113:AA113),0))))))</f>
        <v>0</v>
      </c>
      <c r="AC113" s="88">
        <f>IF($N113="정률법",IF((AC$27-$I113)&lt;0,0,IF((AC$27-$I113)=0,$M113*$P113/12*(12-$J113+1),IF((AC$27-$I113)&lt;$O113,($M113-SUM($P113:AB113))*$P113,IF((AC$27-$I113)=$O113,$M113-SUM($N113:AB113),0)))),IF($N113="정액법",IF((AC$27-$I113)&lt;0,0,IF((AC$27-$I113)=0,$M113*$P113/12*(12-$J113+1),IF((AC$27-$I113)&lt;$O113,$M113*$P113,IF((AC$27-$I113)=$O113,$M113-SUM($Q113:AB113),0))))))</f>
        <v>0</v>
      </c>
      <c r="AD113" s="88">
        <f>IF($N113="정률법",IF((AD$27-$I113)&lt;0,0,IF((AD$27-$I113)=0,$M113*$P113/12*(12-$J113+1),IF((AD$27-$I113)&lt;$O113,($M113-SUM($P113:AC113))*$P113,IF((AD$27-$I113)=$O113,$M113-SUM($N113:AC113),0)))),IF($N113="정액법",IF((AD$27-$I113)&lt;0,0,IF((AD$27-$I113)=0,$M113*$P113/12*(12-$J113+1),IF((AD$27-$I113)&lt;$O113,$M113*$P113,IF((AD$27-$I113)=$O113,$M113-SUM($Q113:AC113),0))))))</f>
        <v>0</v>
      </c>
      <c r="AE113" s="89"/>
      <c r="AF113" s="90">
        <f t="shared" si="60"/>
        <v>0</v>
      </c>
      <c r="AG113" s="88">
        <f t="shared" si="61"/>
        <v>0</v>
      </c>
      <c r="AH113" s="91">
        <f t="shared" si="58"/>
        <v>0</v>
      </c>
      <c r="AI113" s="77"/>
      <c r="AJ113" s="77"/>
      <c r="AK113" s="77"/>
      <c r="AL113" s="77"/>
      <c r="AM113" s="77"/>
      <c r="AN113" s="92"/>
    </row>
    <row r="114" spans="2:40" s="47" customFormat="1" ht="13.5" hidden="1" outlineLevel="2">
      <c r="B114" s="76">
        <v>6</v>
      </c>
      <c r="C114" s="77"/>
      <c r="D114" s="77"/>
      <c r="E114" s="78"/>
      <c r="F114" s="77"/>
      <c r="G114" s="191"/>
      <c r="H114" s="79"/>
      <c r="I114" s="80">
        <f t="shared" si="62"/>
        <v>1900</v>
      </c>
      <c r="J114" s="81" t="str">
        <f t="shared" si="63"/>
        <v>01</v>
      </c>
      <c r="K114" s="82"/>
      <c r="L114" s="82"/>
      <c r="M114" s="83">
        <f t="shared" si="59"/>
        <v>0</v>
      </c>
      <c r="N114" s="84" t="s">
        <v>65</v>
      </c>
      <c r="O114" s="85">
        <v>15</v>
      </c>
      <c r="P114" s="86">
        <f>IF($N114="정액법",VLOOKUP($O114,[1]Data!$J$3:$L$62,2),IF($N114="정률법",VLOOKUP($O114,[1]Data!$J$3:$L$62,3),"입력검증"))</f>
        <v>6.6000000000000003E-2</v>
      </c>
      <c r="Q114" s="108"/>
      <c r="R114" s="108"/>
      <c r="S114" s="108"/>
      <c r="T114" s="108"/>
      <c r="U114" s="108"/>
      <c r="V114" s="108"/>
      <c r="W114" s="108"/>
      <c r="X114" s="108"/>
      <c r="Y114" s="88">
        <f>IF($N114="정률법",IF((Y$27-$I114)&lt;0,0,IF((Y$27-$I114)=0,$M114*$P114/12*(12-$J114+1),IF((Y$27-$I114)&lt;$O114,($M114-SUM($P114:X114))*$P114,IF((Y$27-$I114)=$O114,$M114-SUM($N114:X114),0)))),IF($N114="정액법",IF((Y$27-$I114)&lt;0,0,IF((Y$27-$I114)=0,$M114*$P114/12*(12-$J114+1),IF((Y$27-$I114)&lt;$O114,$M114*$P114,IF((Y$27-$I114)=$O114,$M114-SUM($Q114:X114),0))))))</f>
        <v>0</v>
      </c>
      <c r="Z114" s="88">
        <f>IF($N114="정률법",IF((Z$27-$I114)&lt;0,0,IF((Z$27-$I114)=0,$M114*$P114/12*(12-$J114+1),IF((Z$27-$I114)&lt;$O114,($M114-SUM($P114:Y114))*$P114,IF((Z$27-$I114)=$O114,$M114-SUM($N114:Y114),0)))),IF($N114="정액법",IF((Z$27-$I114)&lt;0,0,IF((Z$27-$I114)=0,$M114*$P114/12*(12-$J114+1),IF((Z$27-$I114)&lt;$O114,$M114*$P114,IF((Z$27-$I114)=$O114,$M114-SUM($Q114:Y114),0))))))</f>
        <v>0</v>
      </c>
      <c r="AA114" s="88">
        <f>IF($N114="정률법",IF((AA$27-$I114)&lt;0,0,IF((AA$27-$I114)=0,$M114*$P114/12*(12-$J114+1),IF((AA$27-$I114)&lt;$O114,($M114-SUM($P114:Z114))*$P114,IF((AA$27-$I114)=$O114,$M114-SUM($N114:Z114),0)))),IF($N114="정액법",IF((AA$27-$I114)&lt;0,0,IF((AA$27-$I114)=0,$M114*$P114/12*(12-$J114+1),IF((AA$27-$I114)&lt;$O114,$M114*$P114,IF((AA$27-$I114)=$O114,$M114-SUM($Q114:Z114),0))))))</f>
        <v>0</v>
      </c>
      <c r="AB114" s="88">
        <f>IF($N114="정률법",IF((AB$27-$I114)&lt;0,0,IF((AB$27-$I114)=0,$M114*$P114/12*(12-$J114+1),IF((AB$27-$I114)&lt;$O114,($M114-SUM($P114:AA114))*$P114,IF((AB$27-$I114)=$O114,$M114-SUM($N114:AA114),0)))),IF($N114="정액법",IF((AB$27-$I114)&lt;0,0,IF((AB$27-$I114)=0,$M114*$P114/12*(12-$J114+1),IF((AB$27-$I114)&lt;$O114,$M114*$P114,IF((AB$27-$I114)=$O114,$M114-SUM($Q114:AA114),0))))))</f>
        <v>0</v>
      </c>
      <c r="AC114" s="88">
        <f>IF($N114="정률법",IF((AC$27-$I114)&lt;0,0,IF((AC$27-$I114)=0,$M114*$P114/12*(12-$J114+1),IF((AC$27-$I114)&lt;$O114,($M114-SUM($P114:AB114))*$P114,IF((AC$27-$I114)=$O114,$M114-SUM($N114:AB114),0)))),IF($N114="정액법",IF((AC$27-$I114)&lt;0,0,IF((AC$27-$I114)=0,$M114*$P114/12*(12-$J114+1),IF((AC$27-$I114)&lt;$O114,$M114*$P114,IF((AC$27-$I114)=$O114,$M114-SUM($Q114:AB114),0))))))</f>
        <v>0</v>
      </c>
      <c r="AD114" s="88">
        <f>IF($N114="정률법",IF((AD$27-$I114)&lt;0,0,IF((AD$27-$I114)=0,$M114*$P114/12*(12-$J114+1),IF((AD$27-$I114)&lt;$O114,($M114-SUM($P114:AC114))*$P114,IF((AD$27-$I114)=$O114,$M114-SUM($N114:AC114),0)))),IF($N114="정액법",IF((AD$27-$I114)&lt;0,0,IF((AD$27-$I114)=0,$M114*$P114/12*(12-$J114+1),IF((AD$27-$I114)&lt;$O114,$M114*$P114,IF((AD$27-$I114)=$O114,$M114-SUM($Q114:AC114),0))))))</f>
        <v>0</v>
      </c>
      <c r="AE114" s="89"/>
      <c r="AF114" s="90">
        <f t="shared" si="60"/>
        <v>0</v>
      </c>
      <c r="AG114" s="88">
        <f t="shared" si="61"/>
        <v>0</v>
      </c>
      <c r="AH114" s="91">
        <f t="shared" si="58"/>
        <v>0</v>
      </c>
      <c r="AI114" s="77"/>
      <c r="AJ114" s="77"/>
      <c r="AK114" s="77"/>
      <c r="AL114" s="77"/>
      <c r="AM114" s="77"/>
      <c r="AN114" s="92"/>
    </row>
    <row r="115" spans="2:40" s="47" customFormat="1" ht="13.5" hidden="1" outlineLevel="2">
      <c r="B115" s="76">
        <v>7</v>
      </c>
      <c r="C115" s="77"/>
      <c r="D115" s="77"/>
      <c r="E115" s="78"/>
      <c r="F115" s="77"/>
      <c r="G115" s="191"/>
      <c r="H115" s="79"/>
      <c r="I115" s="80">
        <f t="shared" si="62"/>
        <v>1900</v>
      </c>
      <c r="J115" s="81" t="str">
        <f t="shared" si="63"/>
        <v>01</v>
      </c>
      <c r="K115" s="82"/>
      <c r="L115" s="82"/>
      <c r="M115" s="83">
        <f t="shared" si="59"/>
        <v>0</v>
      </c>
      <c r="N115" s="84" t="s">
        <v>65</v>
      </c>
      <c r="O115" s="85">
        <v>15</v>
      </c>
      <c r="P115" s="86">
        <f>IF($N115="정액법",VLOOKUP($O115,[1]Data!$J$3:$L$62,2),IF($N115="정률법",VLOOKUP($O115,[1]Data!$J$3:$L$62,3),"입력검증"))</f>
        <v>6.6000000000000003E-2</v>
      </c>
      <c r="Q115" s="108"/>
      <c r="R115" s="108"/>
      <c r="S115" s="108"/>
      <c r="T115" s="108"/>
      <c r="U115" s="108"/>
      <c r="V115" s="108"/>
      <c r="W115" s="108"/>
      <c r="X115" s="108"/>
      <c r="Y115" s="88">
        <f>IF($N115="정률법",IF((Y$27-$I115)&lt;0,0,IF((Y$27-$I115)=0,$M115*$P115/12*(12-$J115+1),IF((Y$27-$I115)&lt;$O115,($M115-SUM($P115:X115))*$P115,IF((Y$27-$I115)=$O115,$M115-SUM($N115:X115),0)))),IF($N115="정액법",IF((Y$27-$I115)&lt;0,0,IF((Y$27-$I115)=0,$M115*$P115/12*(12-$J115+1),IF((Y$27-$I115)&lt;$O115,$M115*$P115,IF((Y$27-$I115)=$O115,$M115-SUM($Q115:X115),0))))))</f>
        <v>0</v>
      </c>
      <c r="Z115" s="88">
        <f>IF($N115="정률법",IF((Z$27-$I115)&lt;0,0,IF((Z$27-$I115)=0,$M115*$P115/12*(12-$J115+1),IF((Z$27-$I115)&lt;$O115,($M115-SUM($P115:Y115))*$P115,IF((Z$27-$I115)=$O115,$M115-SUM($N115:Y115),0)))),IF($N115="정액법",IF((Z$27-$I115)&lt;0,0,IF((Z$27-$I115)=0,$M115*$P115/12*(12-$J115+1),IF((Z$27-$I115)&lt;$O115,$M115*$P115,IF((Z$27-$I115)=$O115,$M115-SUM($Q115:Y115),0))))))</f>
        <v>0</v>
      </c>
      <c r="AA115" s="88">
        <f>IF($N115="정률법",IF((AA$27-$I115)&lt;0,0,IF((AA$27-$I115)=0,$M115*$P115/12*(12-$J115+1),IF((AA$27-$I115)&lt;$O115,($M115-SUM($P115:Z115))*$P115,IF((AA$27-$I115)=$O115,$M115-SUM($N115:Z115),0)))),IF($N115="정액법",IF((AA$27-$I115)&lt;0,0,IF((AA$27-$I115)=0,$M115*$P115/12*(12-$J115+1),IF((AA$27-$I115)&lt;$O115,$M115*$P115,IF((AA$27-$I115)=$O115,$M115-SUM($Q115:Z115),0))))))</f>
        <v>0</v>
      </c>
      <c r="AB115" s="88">
        <f>IF($N115="정률법",IF((AB$27-$I115)&lt;0,0,IF((AB$27-$I115)=0,$M115*$P115/12*(12-$J115+1),IF((AB$27-$I115)&lt;$O115,($M115-SUM($P115:AA115))*$P115,IF((AB$27-$I115)=$O115,$M115-SUM($N115:AA115),0)))),IF($N115="정액법",IF((AB$27-$I115)&lt;0,0,IF((AB$27-$I115)=0,$M115*$P115/12*(12-$J115+1),IF((AB$27-$I115)&lt;$O115,$M115*$P115,IF((AB$27-$I115)=$O115,$M115-SUM($Q115:AA115),0))))))</f>
        <v>0</v>
      </c>
      <c r="AC115" s="88">
        <f>IF($N115="정률법",IF((AC$27-$I115)&lt;0,0,IF((AC$27-$I115)=0,$M115*$P115/12*(12-$J115+1),IF((AC$27-$I115)&lt;$O115,($M115-SUM($P115:AB115))*$P115,IF((AC$27-$I115)=$O115,$M115-SUM($N115:AB115),0)))),IF($N115="정액법",IF((AC$27-$I115)&lt;0,0,IF((AC$27-$I115)=0,$M115*$P115/12*(12-$J115+1),IF((AC$27-$I115)&lt;$O115,$M115*$P115,IF((AC$27-$I115)=$O115,$M115-SUM($Q115:AB115),0))))))</f>
        <v>0</v>
      </c>
      <c r="AD115" s="88">
        <f>IF($N115="정률법",IF((AD$27-$I115)&lt;0,0,IF((AD$27-$I115)=0,$M115*$P115/12*(12-$J115+1),IF((AD$27-$I115)&lt;$O115,($M115-SUM($P115:AC115))*$P115,IF((AD$27-$I115)=$O115,$M115-SUM($N115:AC115),0)))),IF($N115="정액법",IF((AD$27-$I115)&lt;0,0,IF((AD$27-$I115)=0,$M115*$P115/12*(12-$J115+1),IF((AD$27-$I115)&lt;$O115,$M115*$P115,IF((AD$27-$I115)=$O115,$M115-SUM($Q115:AC115),0))))))</f>
        <v>0</v>
      </c>
      <c r="AE115" s="89"/>
      <c r="AF115" s="90">
        <f t="shared" si="60"/>
        <v>0</v>
      </c>
      <c r="AG115" s="88">
        <f t="shared" si="61"/>
        <v>0</v>
      </c>
      <c r="AH115" s="91">
        <f t="shared" si="58"/>
        <v>0</v>
      </c>
      <c r="AI115" s="77"/>
      <c r="AJ115" s="77"/>
      <c r="AK115" s="77"/>
      <c r="AL115" s="77"/>
      <c r="AM115" s="77"/>
      <c r="AN115" s="92"/>
    </row>
    <row r="116" spans="2:40" s="47" customFormat="1" ht="13.5" hidden="1" outlineLevel="2">
      <c r="B116" s="76">
        <v>8</v>
      </c>
      <c r="C116" s="77"/>
      <c r="D116" s="77"/>
      <c r="E116" s="78"/>
      <c r="F116" s="77"/>
      <c r="G116" s="191"/>
      <c r="H116" s="79"/>
      <c r="I116" s="80">
        <f t="shared" si="62"/>
        <v>1900</v>
      </c>
      <c r="J116" s="81" t="str">
        <f t="shared" si="63"/>
        <v>01</v>
      </c>
      <c r="K116" s="82"/>
      <c r="L116" s="82"/>
      <c r="M116" s="83">
        <f t="shared" si="59"/>
        <v>0</v>
      </c>
      <c r="N116" s="84" t="s">
        <v>65</v>
      </c>
      <c r="O116" s="85">
        <v>15</v>
      </c>
      <c r="P116" s="86">
        <f>IF($N116="정액법",VLOOKUP($O116,[1]Data!$J$3:$L$62,2),IF($N116="정률법",VLOOKUP($O116,[1]Data!$J$3:$L$62,3),"입력검증"))</f>
        <v>6.6000000000000003E-2</v>
      </c>
      <c r="Q116" s="108"/>
      <c r="R116" s="108"/>
      <c r="S116" s="108"/>
      <c r="T116" s="108"/>
      <c r="U116" s="108"/>
      <c r="V116" s="108"/>
      <c r="W116" s="108"/>
      <c r="X116" s="108"/>
      <c r="Y116" s="88">
        <f>IF($N116="정률법",IF((Y$27-$I116)&lt;0,0,IF((Y$27-$I116)=0,$M116*$P116/12*(12-$J116+1),IF((Y$27-$I116)&lt;$O116,($M116-SUM($P116:X116))*$P116,IF((Y$27-$I116)=$O116,$M116-SUM($N116:X116),0)))),IF($N116="정액법",IF((Y$27-$I116)&lt;0,0,IF((Y$27-$I116)=0,$M116*$P116/12*(12-$J116+1),IF((Y$27-$I116)&lt;$O116,$M116*$P116,IF((Y$27-$I116)=$O116,$M116-SUM($Q116:X116),0))))))</f>
        <v>0</v>
      </c>
      <c r="Z116" s="88">
        <f>IF($N116="정률법",IF((Z$27-$I116)&lt;0,0,IF((Z$27-$I116)=0,$M116*$P116/12*(12-$J116+1),IF((Z$27-$I116)&lt;$O116,($M116-SUM($P116:Y116))*$P116,IF((Z$27-$I116)=$O116,$M116-SUM($N116:Y116),0)))),IF($N116="정액법",IF((Z$27-$I116)&lt;0,0,IF((Z$27-$I116)=0,$M116*$P116/12*(12-$J116+1),IF((Z$27-$I116)&lt;$O116,$M116*$P116,IF((Z$27-$I116)=$O116,$M116-SUM($Q116:Y116),0))))))</f>
        <v>0</v>
      </c>
      <c r="AA116" s="88">
        <f>IF($N116="정률법",IF((AA$27-$I116)&lt;0,0,IF((AA$27-$I116)=0,$M116*$P116/12*(12-$J116+1),IF((AA$27-$I116)&lt;$O116,($M116-SUM($P116:Z116))*$P116,IF((AA$27-$I116)=$O116,$M116-SUM($N116:Z116),0)))),IF($N116="정액법",IF((AA$27-$I116)&lt;0,0,IF((AA$27-$I116)=0,$M116*$P116/12*(12-$J116+1),IF((AA$27-$I116)&lt;$O116,$M116*$P116,IF((AA$27-$I116)=$O116,$M116-SUM($Q116:Z116),0))))))</f>
        <v>0</v>
      </c>
      <c r="AB116" s="88">
        <f>IF($N116="정률법",IF((AB$27-$I116)&lt;0,0,IF((AB$27-$I116)=0,$M116*$P116/12*(12-$J116+1),IF((AB$27-$I116)&lt;$O116,($M116-SUM($P116:AA116))*$P116,IF((AB$27-$I116)=$O116,$M116-SUM($N116:AA116),0)))),IF($N116="정액법",IF((AB$27-$I116)&lt;0,0,IF((AB$27-$I116)=0,$M116*$P116/12*(12-$J116+1),IF((AB$27-$I116)&lt;$O116,$M116*$P116,IF((AB$27-$I116)=$O116,$M116-SUM($Q116:AA116),0))))))</f>
        <v>0</v>
      </c>
      <c r="AC116" s="88">
        <f>IF($N116="정률법",IF((AC$27-$I116)&lt;0,0,IF((AC$27-$I116)=0,$M116*$P116/12*(12-$J116+1),IF((AC$27-$I116)&lt;$O116,($M116-SUM($P116:AB116))*$P116,IF((AC$27-$I116)=$O116,$M116-SUM($N116:AB116),0)))),IF($N116="정액법",IF((AC$27-$I116)&lt;0,0,IF((AC$27-$I116)=0,$M116*$P116/12*(12-$J116+1),IF((AC$27-$I116)&lt;$O116,$M116*$P116,IF((AC$27-$I116)=$O116,$M116-SUM($Q116:AB116),0))))))</f>
        <v>0</v>
      </c>
      <c r="AD116" s="88">
        <f>IF($N116="정률법",IF((AD$27-$I116)&lt;0,0,IF((AD$27-$I116)=0,$M116*$P116/12*(12-$J116+1),IF((AD$27-$I116)&lt;$O116,($M116-SUM($P116:AC116))*$P116,IF((AD$27-$I116)=$O116,$M116-SUM($N116:AC116),0)))),IF($N116="정액법",IF((AD$27-$I116)&lt;0,0,IF((AD$27-$I116)=0,$M116*$P116/12*(12-$J116+1),IF((AD$27-$I116)&lt;$O116,$M116*$P116,IF((AD$27-$I116)=$O116,$M116-SUM($Q116:AC116),0))))))</f>
        <v>0</v>
      </c>
      <c r="AE116" s="89"/>
      <c r="AF116" s="90">
        <f t="shared" si="60"/>
        <v>0</v>
      </c>
      <c r="AG116" s="88">
        <f t="shared" si="61"/>
        <v>0</v>
      </c>
      <c r="AH116" s="91">
        <f t="shared" si="58"/>
        <v>0</v>
      </c>
      <c r="AI116" s="77"/>
      <c r="AJ116" s="77"/>
      <c r="AK116" s="77"/>
      <c r="AL116" s="77"/>
      <c r="AM116" s="77"/>
      <c r="AN116" s="92"/>
    </row>
    <row r="117" spans="2:40" s="47" customFormat="1" ht="13.5" hidden="1" outlineLevel="2">
      <c r="B117" s="76">
        <v>9</v>
      </c>
      <c r="C117" s="77"/>
      <c r="D117" s="77"/>
      <c r="E117" s="78"/>
      <c r="F117" s="77"/>
      <c r="G117" s="191"/>
      <c r="H117" s="79"/>
      <c r="I117" s="80">
        <f t="shared" si="62"/>
        <v>1900</v>
      </c>
      <c r="J117" s="81" t="str">
        <f t="shared" si="63"/>
        <v>01</v>
      </c>
      <c r="K117" s="82"/>
      <c r="L117" s="82"/>
      <c r="M117" s="83">
        <f t="shared" si="59"/>
        <v>0</v>
      </c>
      <c r="N117" s="84" t="s">
        <v>65</v>
      </c>
      <c r="O117" s="85">
        <v>15</v>
      </c>
      <c r="P117" s="86">
        <f>IF($N117="정액법",VLOOKUP($O117,[1]Data!$J$3:$L$62,2),IF($N117="정률법",VLOOKUP($O117,[1]Data!$J$3:$L$62,3),"입력검증"))</f>
        <v>6.6000000000000003E-2</v>
      </c>
      <c r="Q117" s="108"/>
      <c r="R117" s="108"/>
      <c r="S117" s="108"/>
      <c r="T117" s="108"/>
      <c r="U117" s="108"/>
      <c r="V117" s="108"/>
      <c r="W117" s="108"/>
      <c r="X117" s="108"/>
      <c r="Y117" s="88">
        <f>IF($N117="정률법",IF((Y$27-$I117)&lt;0,0,IF((Y$27-$I117)=0,$M117*$P117/12*(12-$J117+1),IF((Y$27-$I117)&lt;$O117,($M117-SUM($P117:X117))*$P117,IF((Y$27-$I117)=$O117,$M117-SUM($N117:X117),0)))),IF($N117="정액법",IF((Y$27-$I117)&lt;0,0,IF((Y$27-$I117)=0,$M117*$P117/12*(12-$J117+1),IF((Y$27-$I117)&lt;$O117,$M117*$P117,IF((Y$27-$I117)=$O117,$M117-SUM($Q117:X117),0))))))</f>
        <v>0</v>
      </c>
      <c r="Z117" s="88">
        <f>IF($N117="정률법",IF((Z$27-$I117)&lt;0,0,IF((Z$27-$I117)=0,$M117*$P117/12*(12-$J117+1),IF((Z$27-$I117)&lt;$O117,($M117-SUM($P117:Y117))*$P117,IF((Z$27-$I117)=$O117,$M117-SUM($N117:Y117),0)))),IF($N117="정액법",IF((Z$27-$I117)&lt;0,0,IF((Z$27-$I117)=0,$M117*$P117/12*(12-$J117+1),IF((Z$27-$I117)&lt;$O117,$M117*$P117,IF((Z$27-$I117)=$O117,$M117-SUM($Q117:Y117),0))))))</f>
        <v>0</v>
      </c>
      <c r="AA117" s="88">
        <f>IF($N117="정률법",IF((AA$27-$I117)&lt;0,0,IF((AA$27-$I117)=0,$M117*$P117/12*(12-$J117+1),IF((AA$27-$I117)&lt;$O117,($M117-SUM($P117:Z117))*$P117,IF((AA$27-$I117)=$O117,$M117-SUM($N117:Z117),0)))),IF($N117="정액법",IF((AA$27-$I117)&lt;0,0,IF((AA$27-$I117)=0,$M117*$P117/12*(12-$J117+1),IF((AA$27-$I117)&lt;$O117,$M117*$P117,IF((AA$27-$I117)=$O117,$M117-SUM($Q117:Z117),0))))))</f>
        <v>0</v>
      </c>
      <c r="AB117" s="88">
        <f>IF($N117="정률법",IF((AB$27-$I117)&lt;0,0,IF((AB$27-$I117)=0,$M117*$P117/12*(12-$J117+1),IF((AB$27-$I117)&lt;$O117,($M117-SUM($P117:AA117))*$P117,IF((AB$27-$I117)=$O117,$M117-SUM($N117:AA117),0)))),IF($N117="정액법",IF((AB$27-$I117)&lt;0,0,IF((AB$27-$I117)=0,$M117*$P117/12*(12-$J117+1),IF((AB$27-$I117)&lt;$O117,$M117*$P117,IF((AB$27-$I117)=$O117,$M117-SUM($Q117:AA117),0))))))</f>
        <v>0</v>
      </c>
      <c r="AC117" s="88">
        <f>IF($N117="정률법",IF((AC$27-$I117)&lt;0,0,IF((AC$27-$I117)=0,$M117*$P117/12*(12-$J117+1),IF((AC$27-$I117)&lt;$O117,($M117-SUM($P117:AB117))*$P117,IF((AC$27-$I117)=$O117,$M117-SUM($N117:AB117),0)))),IF($N117="정액법",IF((AC$27-$I117)&lt;0,0,IF((AC$27-$I117)=0,$M117*$P117/12*(12-$J117+1),IF((AC$27-$I117)&lt;$O117,$M117*$P117,IF((AC$27-$I117)=$O117,$M117-SUM($Q117:AB117),0))))))</f>
        <v>0</v>
      </c>
      <c r="AD117" s="88">
        <f>IF($N117="정률법",IF((AD$27-$I117)&lt;0,0,IF((AD$27-$I117)=0,$M117*$P117/12*(12-$J117+1),IF((AD$27-$I117)&lt;$O117,($M117-SUM($P117:AC117))*$P117,IF((AD$27-$I117)=$O117,$M117-SUM($N117:AC117),0)))),IF($N117="정액법",IF((AD$27-$I117)&lt;0,0,IF((AD$27-$I117)=0,$M117*$P117/12*(12-$J117+1),IF((AD$27-$I117)&lt;$O117,$M117*$P117,IF((AD$27-$I117)=$O117,$M117-SUM($Q117:AC117),0))))))</f>
        <v>0</v>
      </c>
      <c r="AE117" s="89"/>
      <c r="AF117" s="90">
        <f t="shared" si="60"/>
        <v>0</v>
      </c>
      <c r="AG117" s="88">
        <f t="shared" si="61"/>
        <v>0</v>
      </c>
      <c r="AH117" s="91">
        <f t="shared" si="58"/>
        <v>0</v>
      </c>
      <c r="AI117" s="77"/>
      <c r="AJ117" s="77"/>
      <c r="AK117" s="77"/>
      <c r="AL117" s="77"/>
      <c r="AM117" s="77"/>
      <c r="AN117" s="92"/>
    </row>
    <row r="118" spans="2:40" s="47" customFormat="1" ht="13.5" hidden="1" outlineLevel="2">
      <c r="B118" s="76">
        <v>10</v>
      </c>
      <c r="C118" s="77"/>
      <c r="D118" s="77"/>
      <c r="E118" s="78"/>
      <c r="F118" s="77"/>
      <c r="G118" s="191"/>
      <c r="H118" s="79"/>
      <c r="I118" s="80">
        <f t="shared" si="62"/>
        <v>1900</v>
      </c>
      <c r="J118" s="81" t="str">
        <f t="shared" si="63"/>
        <v>01</v>
      </c>
      <c r="K118" s="82"/>
      <c r="L118" s="82"/>
      <c r="M118" s="83">
        <f t="shared" si="59"/>
        <v>0</v>
      </c>
      <c r="N118" s="84" t="s">
        <v>65</v>
      </c>
      <c r="O118" s="85">
        <v>15</v>
      </c>
      <c r="P118" s="86">
        <f>IF($N118="정액법",VLOOKUP($O118,[1]Data!$J$3:$L$62,2),IF($N118="정률법",VLOOKUP($O118,[1]Data!$J$3:$L$62,3),"입력검증"))</f>
        <v>6.6000000000000003E-2</v>
      </c>
      <c r="Q118" s="108"/>
      <c r="R118" s="108"/>
      <c r="S118" s="108"/>
      <c r="T118" s="108"/>
      <c r="U118" s="108"/>
      <c r="V118" s="108"/>
      <c r="W118" s="108"/>
      <c r="X118" s="108"/>
      <c r="Y118" s="88">
        <f>IF($N118="정률법",IF((Y$27-$I118)&lt;0,0,IF((Y$27-$I118)=0,$M118*$P118/12*(12-$J118+1),IF((Y$27-$I118)&lt;$O118,($M118-SUM($P118:X118))*$P118,IF((Y$27-$I118)=$O118,$M118-SUM($N118:X118),0)))),IF($N118="정액법",IF((Y$27-$I118)&lt;0,0,IF((Y$27-$I118)=0,$M118*$P118/12*(12-$J118+1),IF((Y$27-$I118)&lt;$O118,$M118*$P118,IF((Y$27-$I118)=$O118,$M118-SUM($Q118:X118),0))))))</f>
        <v>0</v>
      </c>
      <c r="Z118" s="88">
        <f>IF($N118="정률법",IF((Z$27-$I118)&lt;0,0,IF((Z$27-$I118)=0,$M118*$P118/12*(12-$J118+1),IF((Z$27-$I118)&lt;$O118,($M118-SUM($P118:Y118))*$P118,IF((Z$27-$I118)=$O118,$M118-SUM($N118:Y118),0)))),IF($N118="정액법",IF((Z$27-$I118)&lt;0,0,IF((Z$27-$I118)=0,$M118*$P118/12*(12-$J118+1),IF((Z$27-$I118)&lt;$O118,$M118*$P118,IF((Z$27-$I118)=$O118,$M118-SUM($Q118:Y118),0))))))</f>
        <v>0</v>
      </c>
      <c r="AA118" s="88">
        <f>IF($N118="정률법",IF((AA$27-$I118)&lt;0,0,IF((AA$27-$I118)=0,$M118*$P118/12*(12-$J118+1),IF((AA$27-$I118)&lt;$O118,($M118-SUM($P118:Z118))*$P118,IF((AA$27-$I118)=$O118,$M118-SUM($N118:Z118),0)))),IF($N118="정액법",IF((AA$27-$I118)&lt;0,0,IF((AA$27-$I118)=0,$M118*$P118/12*(12-$J118+1),IF((AA$27-$I118)&lt;$O118,$M118*$P118,IF((AA$27-$I118)=$O118,$M118-SUM($Q118:Z118),0))))))</f>
        <v>0</v>
      </c>
      <c r="AB118" s="88">
        <f>IF($N118="정률법",IF((AB$27-$I118)&lt;0,0,IF((AB$27-$I118)=0,$M118*$P118/12*(12-$J118+1),IF((AB$27-$I118)&lt;$O118,($M118-SUM($P118:AA118))*$P118,IF((AB$27-$I118)=$O118,$M118-SUM($N118:AA118),0)))),IF($N118="정액법",IF((AB$27-$I118)&lt;0,0,IF((AB$27-$I118)=0,$M118*$P118/12*(12-$J118+1),IF((AB$27-$I118)&lt;$O118,$M118*$P118,IF((AB$27-$I118)=$O118,$M118-SUM($Q118:AA118),0))))))</f>
        <v>0</v>
      </c>
      <c r="AC118" s="88">
        <f>IF($N118="정률법",IF((AC$27-$I118)&lt;0,0,IF((AC$27-$I118)=0,$M118*$P118/12*(12-$J118+1),IF((AC$27-$I118)&lt;$O118,($M118-SUM($P118:AB118))*$P118,IF((AC$27-$I118)=$O118,$M118-SUM($N118:AB118),0)))),IF($N118="정액법",IF((AC$27-$I118)&lt;0,0,IF((AC$27-$I118)=0,$M118*$P118/12*(12-$J118+1),IF((AC$27-$I118)&lt;$O118,$M118*$P118,IF((AC$27-$I118)=$O118,$M118-SUM($Q118:AB118),0))))))</f>
        <v>0</v>
      </c>
      <c r="AD118" s="88">
        <f>IF($N118="정률법",IF((AD$27-$I118)&lt;0,0,IF((AD$27-$I118)=0,$M118*$P118/12*(12-$J118+1),IF((AD$27-$I118)&lt;$O118,($M118-SUM($P118:AC118))*$P118,IF((AD$27-$I118)=$O118,$M118-SUM($N118:AC118),0)))),IF($N118="정액법",IF((AD$27-$I118)&lt;0,0,IF((AD$27-$I118)=0,$M118*$P118/12*(12-$J118+1),IF((AD$27-$I118)&lt;$O118,$M118*$P118,IF((AD$27-$I118)=$O118,$M118-SUM($Q118:AC118),0))))))</f>
        <v>0</v>
      </c>
      <c r="AE118" s="89"/>
      <c r="AF118" s="90">
        <f t="shared" si="60"/>
        <v>0</v>
      </c>
      <c r="AG118" s="88">
        <f t="shared" si="61"/>
        <v>0</v>
      </c>
      <c r="AH118" s="91">
        <f t="shared" si="58"/>
        <v>0</v>
      </c>
      <c r="AI118" s="77"/>
      <c r="AJ118" s="77"/>
      <c r="AK118" s="77"/>
      <c r="AL118" s="77"/>
      <c r="AM118" s="77"/>
      <c r="AN118" s="92"/>
    </row>
    <row r="119" spans="2:40" s="47" customFormat="1" ht="13.5" outlineLevel="1" collapsed="1">
      <c r="B119" s="94"/>
      <c r="C119" s="95" t="s">
        <v>66</v>
      </c>
      <c r="D119" s="94"/>
      <c r="E119" s="96"/>
      <c r="F119" s="94"/>
      <c r="G119" s="97">
        <f>+G109</f>
        <v>2019</v>
      </c>
      <c r="H119" s="98"/>
      <c r="I119" s="98"/>
      <c r="J119" s="98"/>
      <c r="K119" s="99">
        <f>SUM(K109:K118)</f>
        <v>0</v>
      </c>
      <c r="L119" s="99">
        <f>SUM(L109:L118)</f>
        <v>0</v>
      </c>
      <c r="M119" s="99">
        <f>SUM(M109:M118)</f>
        <v>0</v>
      </c>
      <c r="N119" s="96"/>
      <c r="O119" s="96"/>
      <c r="P119" s="100"/>
      <c r="Q119" s="101">
        <f>SUM(N109:N118)</f>
        <v>0</v>
      </c>
      <c r="R119" s="101">
        <f t="shared" ref="R119:AD119" si="64">SUM(R109:R118)</f>
        <v>0</v>
      </c>
      <c r="S119" s="101">
        <f t="shared" si="64"/>
        <v>0</v>
      </c>
      <c r="T119" s="101">
        <f t="shared" si="64"/>
        <v>0</v>
      </c>
      <c r="U119" s="101">
        <f t="shared" si="64"/>
        <v>0</v>
      </c>
      <c r="V119" s="101">
        <f t="shared" si="64"/>
        <v>0</v>
      </c>
      <c r="W119" s="101">
        <f t="shared" si="64"/>
        <v>0</v>
      </c>
      <c r="X119" s="101">
        <f t="shared" si="64"/>
        <v>0</v>
      </c>
      <c r="Y119" s="101">
        <f t="shared" si="64"/>
        <v>0</v>
      </c>
      <c r="Z119" s="101">
        <f t="shared" si="64"/>
        <v>0</v>
      </c>
      <c r="AA119" s="101">
        <f t="shared" si="64"/>
        <v>0</v>
      </c>
      <c r="AB119" s="101">
        <f t="shared" si="64"/>
        <v>0</v>
      </c>
      <c r="AC119" s="101">
        <f t="shared" si="64"/>
        <v>0</v>
      </c>
      <c r="AD119" s="102">
        <f t="shared" si="64"/>
        <v>0</v>
      </c>
      <c r="AE119" s="103"/>
      <c r="AF119" s="104">
        <f>SUM(AF109:AF118)</f>
        <v>0</v>
      </c>
      <c r="AG119" s="101">
        <f>SUM(AG109:AG118)</f>
        <v>0</v>
      </c>
      <c r="AH119" s="105">
        <f>SUM(AH109:AH118)</f>
        <v>0</v>
      </c>
      <c r="AI119" s="101"/>
      <c r="AJ119" s="101"/>
      <c r="AK119" s="101"/>
      <c r="AL119" s="101"/>
      <c r="AM119" s="101"/>
      <c r="AN119" s="106"/>
    </row>
    <row r="120" spans="2:40" s="47" customFormat="1" ht="13.5" hidden="1" outlineLevel="2">
      <c r="B120" s="76">
        <v>1</v>
      </c>
      <c r="C120" s="77"/>
      <c r="D120" s="77"/>
      <c r="E120" s="78"/>
      <c r="F120" s="77"/>
      <c r="G120" s="191">
        <v>2020</v>
      </c>
      <c r="H120" s="79"/>
      <c r="I120" s="80"/>
      <c r="J120" s="81"/>
      <c r="K120" s="82"/>
      <c r="L120" s="82"/>
      <c r="M120" s="83">
        <f>K120+L120</f>
        <v>0</v>
      </c>
      <c r="N120" s="84" t="s">
        <v>65</v>
      </c>
      <c r="O120" s="85">
        <v>10</v>
      </c>
      <c r="P120" s="86">
        <f>IF($N120="정액법",VLOOKUP($O120,[1]Data!$J$3:$L$62,2),IF($N120="정률법",VLOOKUP($O120,[1]Data!$J$3:$L$62,3),"입력검증"))</f>
        <v>0.1</v>
      </c>
      <c r="Q120" s="108"/>
      <c r="R120" s="108"/>
      <c r="S120" s="108"/>
      <c r="T120" s="108"/>
      <c r="U120" s="108"/>
      <c r="V120" s="108"/>
      <c r="W120" s="108"/>
      <c r="X120" s="108"/>
      <c r="Y120" s="108"/>
      <c r="Z120" s="88">
        <f>IF($N120="정률법",IF((Z$27-$I120)&lt;0,0,IF((Z$27-$I120)=0,$M120*$P120/12*(12-$J120+1),IF((Z$27-$I120)&lt;$O120,($M120-SUM($P120:Y120))*$P120,IF((Z$27-$I120)=$O120,$M120-SUM($N120:Y120),0)))),IF($N120="정액법",IF((Z$27-$I120)&lt;0,0,IF((Z$27-$I120)=0,$M120*$P120/12*(12-$J120+1),IF((Z$27-$I120)&lt;$O120,$M120*$P120,IF((Z$27-$I120)=$O120,$M120-SUM($Q120:Y120),0))))))</f>
        <v>0</v>
      </c>
      <c r="AA120" s="88">
        <f>IF($N120="정률법",IF((AA$27-$I120)&lt;0,0,IF((AA$27-$I120)=0,$M120*$P120/12*(12-$J120+1),IF((AA$27-$I120)&lt;$O120,($M120-SUM($P120:Z120))*$P120,IF((AA$27-$I120)=$O120,$M120-SUM($N120:Z120),0)))),IF($N120="정액법",IF((AA$27-$I120)&lt;0,0,IF((AA$27-$I120)=0,$M120*$P120/12*(12-$J120+1),IF((AA$27-$I120)&lt;$O120,$M120*$P120,IF((AA$27-$I120)=$O120,$M120-SUM($Q120:Z120),0))))))</f>
        <v>0</v>
      </c>
      <c r="AB120" s="88">
        <f>IF($N120="정률법",IF((AB$27-$I120)&lt;0,0,IF((AB$27-$I120)=0,$M120*$P120/12*(12-$J120+1),IF((AB$27-$I120)&lt;$O120,($M120-SUM($P120:AA120))*$P120,IF((AB$27-$I120)=$O120,$M120-SUM($N120:AA120),0)))),IF($N120="정액법",IF((AB$27-$I120)&lt;0,0,IF((AB$27-$I120)=0,$M120*$P120/12*(12-$J120+1),IF((AB$27-$I120)&lt;$O120,$M120*$P120,IF((AB$27-$I120)=$O120,$M120-SUM($Q120:AA120),0))))))</f>
        <v>0</v>
      </c>
      <c r="AC120" s="88">
        <f>IF($N120="정률법",IF((AC$27-$I120)&lt;0,0,IF((AC$27-$I120)=0,$M120*$P120/12*(12-$J120+1),IF((AC$27-$I120)&lt;$O120,($M120-SUM($P120:AB120))*$P120,IF((AC$27-$I120)=$O120,$M120-SUM($N120:AB120),0)))),IF($N120="정액법",IF((AC$27-$I120)&lt;0,0,IF((AC$27-$I120)=0,$M120*$P120/12*(12-$J120+1),IF((AC$27-$I120)&lt;$O120,$M120*$P120,IF((AC$27-$I120)=$O120,$M120-SUM($Q120:AB120),0))))))</f>
        <v>0</v>
      </c>
      <c r="AD120" s="88">
        <f>IF($N120="정률법",IF((AD$27-$I120)&lt;0,0,IF((AD$27-$I120)=0,$M120*$P120/12*(12-$J120+1),IF((AD$27-$I120)&lt;$O120,($M120-SUM($P120:AC120))*$P120,IF((AD$27-$I120)=$O120,$M120-SUM($N120:AC120),0)))),IF($N120="정액법",IF((AD$27-$I120)&lt;0,0,IF((AD$27-$I120)=0,$M120*$P120/12*(12-$J120+1),IF((AD$27-$I120)&lt;$O120,$M120*$P120,IF((AD$27-$I120)=$O120,$M120-SUM($Q120:AC120),0))))))</f>
        <v>0</v>
      </c>
      <c r="AE120" s="89"/>
      <c r="AF120" s="90">
        <f>SUM(Q120:AE120)</f>
        <v>0</v>
      </c>
      <c r="AG120" s="88">
        <f>M120-AF120</f>
        <v>0</v>
      </c>
      <c r="AH120" s="91">
        <f t="shared" ref="AH120:AH129" si="65">IFERROR(INT(AG120*K120/M120),0)</f>
        <v>0</v>
      </c>
      <c r="AI120" s="77"/>
      <c r="AJ120" s="77"/>
      <c r="AK120" s="77"/>
      <c r="AL120" s="77"/>
      <c r="AM120" s="77"/>
      <c r="AN120" s="92"/>
    </row>
    <row r="121" spans="2:40" s="47" customFormat="1" ht="13.5" hidden="1" outlineLevel="2">
      <c r="B121" s="76">
        <v>2</v>
      </c>
      <c r="C121" s="77"/>
      <c r="D121" s="77"/>
      <c r="E121" s="78"/>
      <c r="F121" s="77"/>
      <c r="G121" s="191"/>
      <c r="H121" s="79"/>
      <c r="I121" s="80"/>
      <c r="J121" s="81"/>
      <c r="K121" s="82"/>
      <c r="L121" s="82"/>
      <c r="M121" s="83">
        <f t="shared" ref="M121:M129" si="66">K121+L121</f>
        <v>0</v>
      </c>
      <c r="N121" s="84" t="s">
        <v>65</v>
      </c>
      <c r="O121" s="85">
        <v>10</v>
      </c>
      <c r="P121" s="86">
        <f>IF($N121="정액법",VLOOKUP($O121,[1]Data!$J$3:$L$62,2),IF($N121="정률법",VLOOKUP($O121,[1]Data!$J$3:$L$62,3),"입력검증"))</f>
        <v>0.1</v>
      </c>
      <c r="Q121" s="108"/>
      <c r="R121" s="108"/>
      <c r="S121" s="108"/>
      <c r="T121" s="108"/>
      <c r="U121" s="108"/>
      <c r="V121" s="108"/>
      <c r="W121" s="108"/>
      <c r="X121" s="108"/>
      <c r="Y121" s="108"/>
      <c r="Z121" s="88">
        <f>IF($N121="정률법",IF((Z$27-$I121)&lt;0,0,IF((Z$27-$I121)=0,$M121*$P121/12*(12-$J121+1),IF((Z$27-$I121)&lt;$O121,($M121-SUM($P121:Y121))*$P121,IF((Z$27-$I121)=$O121,$M121-SUM($N121:Y121),0)))),IF($N121="정액법",IF((Z$27-$I121)&lt;0,0,IF((Z$27-$I121)=0,$M121*$P121/12*(12-$J121+1),IF((Z$27-$I121)&lt;$O121,$M121*$P121,IF((Z$27-$I121)=$O121,$M121-SUM($Q121:Y121),0))))))</f>
        <v>0</v>
      </c>
      <c r="AA121" s="88">
        <f>IF($N121="정률법",IF((AA$27-$I121)&lt;0,0,IF((AA$27-$I121)=0,$M121*$P121/12*(12-$J121+1),IF((AA$27-$I121)&lt;$O121,($M121-SUM($P121:Z121))*$P121,IF((AA$27-$I121)=$O121,$M121-SUM($N121:Z121),0)))),IF($N121="정액법",IF((AA$27-$I121)&lt;0,0,IF((AA$27-$I121)=0,$M121*$P121/12*(12-$J121+1),IF((AA$27-$I121)&lt;$O121,$M121*$P121,IF((AA$27-$I121)=$O121,$M121-SUM($Q121:Z121),0))))))</f>
        <v>0</v>
      </c>
      <c r="AB121" s="88">
        <f>IF($N121="정률법",IF((AB$27-$I121)&lt;0,0,IF((AB$27-$I121)=0,$M121*$P121/12*(12-$J121+1),IF((AB$27-$I121)&lt;$O121,($M121-SUM($P121:AA121))*$P121,IF((AB$27-$I121)=$O121,$M121-SUM($N121:AA121),0)))),IF($N121="정액법",IF((AB$27-$I121)&lt;0,0,IF((AB$27-$I121)=0,$M121*$P121/12*(12-$J121+1),IF((AB$27-$I121)&lt;$O121,$M121*$P121,IF((AB$27-$I121)=$O121,$M121-SUM($Q121:AA121),0))))))</f>
        <v>0</v>
      </c>
      <c r="AC121" s="88">
        <f>IF($N121="정률법",IF((AC$27-$I121)&lt;0,0,IF((AC$27-$I121)=0,$M121*$P121/12*(12-$J121+1),IF((AC$27-$I121)&lt;$O121,($M121-SUM($P121:AB121))*$P121,IF((AC$27-$I121)=$O121,$M121-SUM($N121:AB121),0)))),IF($N121="정액법",IF((AC$27-$I121)&lt;0,0,IF((AC$27-$I121)=0,$M121*$P121/12*(12-$J121+1),IF((AC$27-$I121)&lt;$O121,$M121*$P121,IF((AC$27-$I121)=$O121,$M121-SUM($Q121:AB121),0))))))</f>
        <v>0</v>
      </c>
      <c r="AD121" s="88">
        <f>IF($N121="정률법",IF((AD$27-$I121)&lt;0,0,IF((AD$27-$I121)=0,$M121*$P121/12*(12-$J121+1),IF((AD$27-$I121)&lt;$O121,($M121-SUM($P121:AC121))*$P121,IF((AD$27-$I121)=$O121,$M121-SUM($N121:AC121),0)))),IF($N121="정액법",IF((AD$27-$I121)&lt;0,0,IF((AD$27-$I121)=0,$M121*$P121/12*(12-$J121+1),IF((AD$27-$I121)&lt;$O121,$M121*$P121,IF((AD$27-$I121)=$O121,$M121-SUM($Q121:AC121),0))))))</f>
        <v>0</v>
      </c>
      <c r="AE121" s="89"/>
      <c r="AF121" s="90">
        <f t="shared" ref="AF121:AF129" si="67">SUM(Q121:AE121)</f>
        <v>0</v>
      </c>
      <c r="AG121" s="88">
        <f t="shared" ref="AG121:AG129" si="68">M121-AF121</f>
        <v>0</v>
      </c>
      <c r="AH121" s="91">
        <f t="shared" si="65"/>
        <v>0</v>
      </c>
      <c r="AI121" s="77"/>
      <c r="AJ121" s="77"/>
      <c r="AK121" s="77"/>
      <c r="AL121" s="77"/>
      <c r="AM121" s="77"/>
      <c r="AN121" s="92"/>
    </row>
    <row r="122" spans="2:40" s="47" customFormat="1" ht="13.5" hidden="1" outlineLevel="2">
      <c r="B122" s="76">
        <v>3</v>
      </c>
      <c r="C122" s="77"/>
      <c r="D122" s="77"/>
      <c r="E122" s="78"/>
      <c r="F122" s="77"/>
      <c r="G122" s="191"/>
      <c r="H122" s="79"/>
      <c r="I122" s="80"/>
      <c r="J122" s="81"/>
      <c r="K122" s="82"/>
      <c r="L122" s="82"/>
      <c r="M122" s="83">
        <f t="shared" si="66"/>
        <v>0</v>
      </c>
      <c r="N122" s="84" t="s">
        <v>65</v>
      </c>
      <c r="O122" s="85">
        <v>15</v>
      </c>
      <c r="P122" s="86">
        <f>IF($N122="정액법",VLOOKUP($O122,[1]Data!$J$3:$L$62,2),IF($N122="정률법",VLOOKUP($O122,[1]Data!$J$3:$L$62,3),"입력검증"))</f>
        <v>6.6000000000000003E-2</v>
      </c>
      <c r="Q122" s="108"/>
      <c r="R122" s="108"/>
      <c r="S122" s="108"/>
      <c r="T122" s="108"/>
      <c r="U122" s="108"/>
      <c r="V122" s="108"/>
      <c r="W122" s="108"/>
      <c r="X122" s="108"/>
      <c r="Y122" s="108"/>
      <c r="Z122" s="88">
        <f>IF($N122="정률법",IF((Z$27-$I122)&lt;0,0,IF((Z$27-$I122)=0,$M122*$P122/12*(12-$J122+1),IF((Z$27-$I122)&lt;$O122,($M122-SUM($P122:Y122))*$P122,IF((Z$27-$I122)=$O122,$M122-SUM($N122:Y122),0)))),IF($N122="정액법",IF((Z$27-$I122)&lt;0,0,IF((Z$27-$I122)=0,$M122*$P122/12*(12-$J122+1),IF((Z$27-$I122)&lt;$O122,$M122*$P122,IF((Z$27-$I122)=$O122,$M122-SUM($Q122:Y122),0))))))</f>
        <v>0</v>
      </c>
      <c r="AA122" s="88">
        <f>IF($N122="정률법",IF((AA$27-$I122)&lt;0,0,IF((AA$27-$I122)=0,$M122*$P122/12*(12-$J122+1),IF((AA$27-$I122)&lt;$O122,($M122-SUM($P122:Z122))*$P122,IF((AA$27-$I122)=$O122,$M122-SUM($N122:Z122),0)))),IF($N122="정액법",IF((AA$27-$I122)&lt;0,0,IF((AA$27-$I122)=0,$M122*$P122/12*(12-$J122+1),IF((AA$27-$I122)&lt;$O122,$M122*$P122,IF((AA$27-$I122)=$O122,$M122-SUM($Q122:Z122),0))))))</f>
        <v>0</v>
      </c>
      <c r="AB122" s="88">
        <f>IF($N122="정률법",IF((AB$27-$I122)&lt;0,0,IF((AB$27-$I122)=0,$M122*$P122/12*(12-$J122+1),IF((AB$27-$I122)&lt;$O122,($M122-SUM($P122:AA122))*$P122,IF((AB$27-$I122)=$O122,$M122-SUM($N122:AA122),0)))),IF($N122="정액법",IF((AB$27-$I122)&lt;0,0,IF((AB$27-$I122)=0,$M122*$P122/12*(12-$J122+1),IF((AB$27-$I122)&lt;$O122,$M122*$P122,IF((AB$27-$I122)=$O122,$M122-SUM($Q122:AA122),0))))))</f>
        <v>0</v>
      </c>
      <c r="AC122" s="88">
        <f>IF($N122="정률법",IF((AC$27-$I122)&lt;0,0,IF((AC$27-$I122)=0,$M122*$P122/12*(12-$J122+1),IF((AC$27-$I122)&lt;$O122,($M122-SUM($P122:AB122))*$P122,IF((AC$27-$I122)=$O122,$M122-SUM($N122:AB122),0)))),IF($N122="정액법",IF((AC$27-$I122)&lt;0,0,IF((AC$27-$I122)=0,$M122*$P122/12*(12-$J122+1),IF((AC$27-$I122)&lt;$O122,$M122*$P122,IF((AC$27-$I122)=$O122,$M122-SUM($Q122:AB122),0))))))</f>
        <v>0</v>
      </c>
      <c r="AD122" s="88">
        <f>IF($N122="정률법",IF((AD$27-$I122)&lt;0,0,IF((AD$27-$I122)=0,$M122*$P122/12*(12-$J122+1),IF((AD$27-$I122)&lt;$O122,($M122-SUM($P122:AC122))*$P122,IF((AD$27-$I122)=$O122,$M122-SUM($N122:AC122),0)))),IF($N122="정액법",IF((AD$27-$I122)&lt;0,0,IF((AD$27-$I122)=0,$M122*$P122/12*(12-$J122+1),IF((AD$27-$I122)&lt;$O122,$M122*$P122,IF((AD$27-$I122)=$O122,$M122-SUM($Q122:AC122),0))))))</f>
        <v>0</v>
      </c>
      <c r="AE122" s="89"/>
      <c r="AF122" s="90">
        <f t="shared" si="67"/>
        <v>0</v>
      </c>
      <c r="AG122" s="88">
        <f t="shared" si="68"/>
        <v>0</v>
      </c>
      <c r="AH122" s="91">
        <f t="shared" si="65"/>
        <v>0</v>
      </c>
      <c r="AI122" s="77"/>
      <c r="AJ122" s="77"/>
      <c r="AK122" s="77"/>
      <c r="AL122" s="77"/>
      <c r="AM122" s="77"/>
      <c r="AN122" s="92"/>
    </row>
    <row r="123" spans="2:40" s="47" customFormat="1" ht="13.5" hidden="1" outlineLevel="2">
      <c r="B123" s="76">
        <v>4</v>
      </c>
      <c r="C123" s="77"/>
      <c r="D123" s="77"/>
      <c r="E123" s="78"/>
      <c r="F123" s="77"/>
      <c r="G123" s="191"/>
      <c r="H123" s="79"/>
      <c r="I123" s="80"/>
      <c r="J123" s="81"/>
      <c r="K123" s="82"/>
      <c r="L123" s="82"/>
      <c r="M123" s="83">
        <f t="shared" si="66"/>
        <v>0</v>
      </c>
      <c r="N123" s="84" t="s">
        <v>65</v>
      </c>
      <c r="O123" s="85">
        <v>15</v>
      </c>
      <c r="P123" s="86">
        <f>IF($N123="정액법",VLOOKUP($O123,[1]Data!$J$3:$L$62,2),IF($N123="정률법",VLOOKUP($O123,[1]Data!$J$3:$L$62,3),"입력검증"))</f>
        <v>6.6000000000000003E-2</v>
      </c>
      <c r="Q123" s="108"/>
      <c r="R123" s="108"/>
      <c r="S123" s="108"/>
      <c r="T123" s="108"/>
      <c r="U123" s="108"/>
      <c r="V123" s="108"/>
      <c r="W123" s="108"/>
      <c r="X123" s="108"/>
      <c r="Y123" s="108"/>
      <c r="Z123" s="88">
        <f>IF($N123="정률법",IF((Z$27-$I123)&lt;0,0,IF((Z$27-$I123)=0,$M123*$P123/12*(12-$J123+1),IF((Z$27-$I123)&lt;$O123,($M123-SUM($P123:Y123))*$P123,IF((Z$27-$I123)=$O123,$M123-SUM($N123:Y123),0)))),IF($N123="정액법",IF((Z$27-$I123)&lt;0,0,IF((Z$27-$I123)=0,$M123*$P123/12*(12-$J123+1),IF((Z$27-$I123)&lt;$O123,$M123*$P123,IF((Z$27-$I123)=$O123,$M123-SUM($Q123:Y123),0))))))</f>
        <v>0</v>
      </c>
      <c r="AA123" s="88">
        <f>IF($N123="정률법",IF((AA$27-$I123)&lt;0,0,IF((AA$27-$I123)=0,$M123*$P123/12*(12-$J123+1),IF((AA$27-$I123)&lt;$O123,($M123-SUM($P123:Z123))*$P123,IF((AA$27-$I123)=$O123,$M123-SUM($N123:Z123),0)))),IF($N123="정액법",IF((AA$27-$I123)&lt;0,0,IF((AA$27-$I123)=0,$M123*$P123/12*(12-$J123+1),IF((AA$27-$I123)&lt;$O123,$M123*$P123,IF((AA$27-$I123)=$O123,$M123-SUM($Q123:Z123),0))))))</f>
        <v>0</v>
      </c>
      <c r="AB123" s="88">
        <f>IF($N123="정률법",IF((AB$27-$I123)&lt;0,0,IF((AB$27-$I123)=0,$M123*$P123/12*(12-$J123+1),IF((AB$27-$I123)&lt;$O123,($M123-SUM($P123:AA123))*$P123,IF((AB$27-$I123)=$O123,$M123-SUM($N123:AA123),0)))),IF($N123="정액법",IF((AB$27-$I123)&lt;0,0,IF((AB$27-$I123)=0,$M123*$P123/12*(12-$J123+1),IF((AB$27-$I123)&lt;$O123,$M123*$P123,IF((AB$27-$I123)=$O123,$M123-SUM($Q123:AA123),0))))))</f>
        <v>0</v>
      </c>
      <c r="AC123" s="88">
        <f>IF($N123="정률법",IF((AC$27-$I123)&lt;0,0,IF((AC$27-$I123)=0,$M123*$P123/12*(12-$J123+1),IF((AC$27-$I123)&lt;$O123,($M123-SUM($P123:AB123))*$P123,IF((AC$27-$I123)=$O123,$M123-SUM($N123:AB123),0)))),IF($N123="정액법",IF((AC$27-$I123)&lt;0,0,IF((AC$27-$I123)=0,$M123*$P123/12*(12-$J123+1),IF((AC$27-$I123)&lt;$O123,$M123*$P123,IF((AC$27-$I123)=$O123,$M123-SUM($Q123:AB123),0))))))</f>
        <v>0</v>
      </c>
      <c r="AD123" s="88">
        <f>IF($N123="정률법",IF((AD$27-$I123)&lt;0,0,IF((AD$27-$I123)=0,$M123*$P123/12*(12-$J123+1),IF((AD$27-$I123)&lt;$O123,($M123-SUM($P123:AC123))*$P123,IF((AD$27-$I123)=$O123,$M123-SUM($N123:AC123),0)))),IF($N123="정액법",IF((AD$27-$I123)&lt;0,0,IF((AD$27-$I123)=0,$M123*$P123/12*(12-$J123+1),IF((AD$27-$I123)&lt;$O123,$M123*$P123,IF((AD$27-$I123)=$O123,$M123-SUM($Q123:AC123),0))))))</f>
        <v>0</v>
      </c>
      <c r="AE123" s="89"/>
      <c r="AF123" s="90">
        <f t="shared" si="67"/>
        <v>0</v>
      </c>
      <c r="AG123" s="88">
        <f t="shared" si="68"/>
        <v>0</v>
      </c>
      <c r="AH123" s="91">
        <f t="shared" si="65"/>
        <v>0</v>
      </c>
      <c r="AI123" s="77"/>
      <c r="AJ123" s="77"/>
      <c r="AK123" s="77"/>
      <c r="AL123" s="77"/>
      <c r="AM123" s="77"/>
      <c r="AN123" s="92"/>
    </row>
    <row r="124" spans="2:40" s="47" customFormat="1" ht="13.5" hidden="1" outlineLevel="2">
      <c r="B124" s="76">
        <v>5</v>
      </c>
      <c r="C124" s="77"/>
      <c r="D124" s="77"/>
      <c r="E124" s="78"/>
      <c r="F124" s="77"/>
      <c r="G124" s="191"/>
      <c r="H124" s="79"/>
      <c r="I124" s="80"/>
      <c r="J124" s="81"/>
      <c r="K124" s="82"/>
      <c r="L124" s="82"/>
      <c r="M124" s="83">
        <f t="shared" si="66"/>
        <v>0</v>
      </c>
      <c r="N124" s="84" t="s">
        <v>65</v>
      </c>
      <c r="O124" s="85">
        <v>15</v>
      </c>
      <c r="P124" s="86">
        <f>IF($N124="정액법",VLOOKUP($O124,[1]Data!$J$3:$L$62,2),IF($N124="정률법",VLOOKUP($O124,[1]Data!$J$3:$L$62,3),"입력검증"))</f>
        <v>6.6000000000000003E-2</v>
      </c>
      <c r="Q124" s="108"/>
      <c r="R124" s="108"/>
      <c r="S124" s="108"/>
      <c r="T124" s="108"/>
      <c r="U124" s="108"/>
      <c r="V124" s="108"/>
      <c r="W124" s="108"/>
      <c r="X124" s="108"/>
      <c r="Y124" s="108"/>
      <c r="Z124" s="88">
        <f>IF($N124="정률법",IF((Z$27-$I124)&lt;0,0,IF((Z$27-$I124)=0,$M124*$P124/12*(12-$J124+1),IF((Z$27-$I124)&lt;$O124,($M124-SUM($P124:Y124))*$P124,IF((Z$27-$I124)=$O124,$M124-SUM($N124:Y124),0)))),IF($N124="정액법",IF((Z$27-$I124)&lt;0,0,IF((Z$27-$I124)=0,$M124*$P124/12*(12-$J124+1),IF((Z$27-$I124)&lt;$O124,$M124*$P124,IF((Z$27-$I124)=$O124,$M124-SUM($Q124:Y124),0))))))</f>
        <v>0</v>
      </c>
      <c r="AA124" s="88">
        <f>IF($N124="정률법",IF((AA$27-$I124)&lt;0,0,IF((AA$27-$I124)=0,$M124*$P124/12*(12-$J124+1),IF((AA$27-$I124)&lt;$O124,($M124-SUM($P124:Z124))*$P124,IF((AA$27-$I124)=$O124,$M124-SUM($N124:Z124),0)))),IF($N124="정액법",IF((AA$27-$I124)&lt;0,0,IF((AA$27-$I124)=0,$M124*$P124/12*(12-$J124+1),IF((AA$27-$I124)&lt;$O124,$M124*$P124,IF((AA$27-$I124)=$O124,$M124-SUM($Q124:Z124),0))))))</f>
        <v>0</v>
      </c>
      <c r="AB124" s="88">
        <f>IF($N124="정률법",IF((AB$27-$I124)&lt;0,0,IF((AB$27-$I124)=0,$M124*$P124/12*(12-$J124+1),IF((AB$27-$I124)&lt;$O124,($M124-SUM($P124:AA124))*$P124,IF((AB$27-$I124)=$O124,$M124-SUM($N124:AA124),0)))),IF($N124="정액법",IF((AB$27-$I124)&lt;0,0,IF((AB$27-$I124)=0,$M124*$P124/12*(12-$J124+1),IF((AB$27-$I124)&lt;$O124,$M124*$P124,IF((AB$27-$I124)=$O124,$M124-SUM($Q124:AA124),0))))))</f>
        <v>0</v>
      </c>
      <c r="AC124" s="88">
        <f>IF($N124="정률법",IF((AC$27-$I124)&lt;0,0,IF((AC$27-$I124)=0,$M124*$P124/12*(12-$J124+1),IF((AC$27-$I124)&lt;$O124,($M124-SUM($P124:AB124))*$P124,IF((AC$27-$I124)=$O124,$M124-SUM($N124:AB124),0)))),IF($N124="정액법",IF((AC$27-$I124)&lt;0,0,IF((AC$27-$I124)=0,$M124*$P124/12*(12-$J124+1),IF((AC$27-$I124)&lt;$O124,$M124*$P124,IF((AC$27-$I124)=$O124,$M124-SUM($Q124:AB124),0))))))</f>
        <v>0</v>
      </c>
      <c r="AD124" s="88">
        <f>IF($N124="정률법",IF((AD$27-$I124)&lt;0,0,IF((AD$27-$I124)=0,$M124*$P124/12*(12-$J124+1),IF((AD$27-$I124)&lt;$O124,($M124-SUM($P124:AC124))*$P124,IF((AD$27-$I124)=$O124,$M124-SUM($N124:AC124),0)))),IF($N124="정액법",IF((AD$27-$I124)&lt;0,0,IF((AD$27-$I124)=0,$M124*$P124/12*(12-$J124+1),IF((AD$27-$I124)&lt;$O124,$M124*$P124,IF((AD$27-$I124)=$O124,$M124-SUM($Q124:AC124),0))))))</f>
        <v>0</v>
      </c>
      <c r="AE124" s="89"/>
      <c r="AF124" s="90">
        <f t="shared" si="67"/>
        <v>0</v>
      </c>
      <c r="AG124" s="88">
        <f t="shared" si="68"/>
        <v>0</v>
      </c>
      <c r="AH124" s="91">
        <f t="shared" si="65"/>
        <v>0</v>
      </c>
      <c r="AI124" s="77"/>
      <c r="AJ124" s="77"/>
      <c r="AK124" s="77"/>
      <c r="AL124" s="77"/>
      <c r="AM124" s="77"/>
      <c r="AN124" s="92"/>
    </row>
    <row r="125" spans="2:40" s="47" customFormat="1" ht="13.5" hidden="1" outlineLevel="2">
      <c r="B125" s="76">
        <v>6</v>
      </c>
      <c r="C125" s="77"/>
      <c r="D125" s="77"/>
      <c r="E125" s="78"/>
      <c r="F125" s="77"/>
      <c r="G125" s="191"/>
      <c r="H125" s="79"/>
      <c r="I125" s="80"/>
      <c r="J125" s="81"/>
      <c r="K125" s="82"/>
      <c r="L125" s="82"/>
      <c r="M125" s="83">
        <f t="shared" si="66"/>
        <v>0</v>
      </c>
      <c r="N125" s="84" t="s">
        <v>65</v>
      </c>
      <c r="O125" s="85">
        <v>15</v>
      </c>
      <c r="P125" s="86">
        <f>IF($N125="정액법",VLOOKUP($O125,[1]Data!$J$3:$L$62,2),IF($N125="정률법",VLOOKUP($O125,[1]Data!$J$3:$L$62,3),"입력검증"))</f>
        <v>6.6000000000000003E-2</v>
      </c>
      <c r="Q125" s="108"/>
      <c r="R125" s="108"/>
      <c r="S125" s="108"/>
      <c r="T125" s="108"/>
      <c r="U125" s="108"/>
      <c r="V125" s="108"/>
      <c r="W125" s="108"/>
      <c r="X125" s="108"/>
      <c r="Y125" s="108"/>
      <c r="Z125" s="88">
        <f>IF($N125="정률법",IF((Z$27-$I125)&lt;0,0,IF((Z$27-$I125)=0,$M125*$P125/12*(12-$J125+1),IF((Z$27-$I125)&lt;$O125,($M125-SUM($P125:Y125))*$P125,IF((Z$27-$I125)=$O125,$M125-SUM($N125:Y125),0)))),IF($N125="정액법",IF((Z$27-$I125)&lt;0,0,IF((Z$27-$I125)=0,$M125*$P125/12*(12-$J125+1),IF((Z$27-$I125)&lt;$O125,$M125*$P125,IF((Z$27-$I125)=$O125,$M125-SUM($Q125:Y125),0))))))</f>
        <v>0</v>
      </c>
      <c r="AA125" s="88">
        <f>IF($N125="정률법",IF((AA$27-$I125)&lt;0,0,IF((AA$27-$I125)=0,$M125*$P125/12*(12-$J125+1),IF((AA$27-$I125)&lt;$O125,($M125-SUM($P125:Z125))*$P125,IF((AA$27-$I125)=$O125,$M125-SUM($N125:Z125),0)))),IF($N125="정액법",IF((AA$27-$I125)&lt;0,0,IF((AA$27-$I125)=0,$M125*$P125/12*(12-$J125+1),IF((AA$27-$I125)&lt;$O125,$M125*$P125,IF((AA$27-$I125)=$O125,$M125-SUM($Q125:Z125),0))))))</f>
        <v>0</v>
      </c>
      <c r="AB125" s="88">
        <f>IF($N125="정률법",IF((AB$27-$I125)&lt;0,0,IF((AB$27-$I125)=0,$M125*$P125/12*(12-$J125+1),IF((AB$27-$I125)&lt;$O125,($M125-SUM($P125:AA125))*$P125,IF((AB$27-$I125)=$O125,$M125-SUM($N125:AA125),0)))),IF($N125="정액법",IF((AB$27-$I125)&lt;0,0,IF((AB$27-$I125)=0,$M125*$P125/12*(12-$J125+1),IF((AB$27-$I125)&lt;$O125,$M125*$P125,IF((AB$27-$I125)=$O125,$M125-SUM($Q125:AA125),0))))))</f>
        <v>0</v>
      </c>
      <c r="AC125" s="88">
        <f>IF($N125="정률법",IF((AC$27-$I125)&lt;0,0,IF((AC$27-$I125)=0,$M125*$P125/12*(12-$J125+1),IF((AC$27-$I125)&lt;$O125,($M125-SUM($P125:AB125))*$P125,IF((AC$27-$I125)=$O125,$M125-SUM($N125:AB125),0)))),IF($N125="정액법",IF((AC$27-$I125)&lt;0,0,IF((AC$27-$I125)=0,$M125*$P125/12*(12-$J125+1),IF((AC$27-$I125)&lt;$O125,$M125*$P125,IF((AC$27-$I125)=$O125,$M125-SUM($Q125:AB125),0))))))</f>
        <v>0</v>
      </c>
      <c r="AD125" s="88">
        <f>IF($N125="정률법",IF((AD$27-$I125)&lt;0,0,IF((AD$27-$I125)=0,$M125*$P125/12*(12-$J125+1),IF((AD$27-$I125)&lt;$O125,($M125-SUM($P125:AC125))*$P125,IF((AD$27-$I125)=$O125,$M125-SUM($N125:AC125),0)))),IF($N125="정액법",IF((AD$27-$I125)&lt;0,0,IF((AD$27-$I125)=0,$M125*$P125/12*(12-$J125+1),IF((AD$27-$I125)&lt;$O125,$M125*$P125,IF((AD$27-$I125)=$O125,$M125-SUM($Q125:AC125),0))))))</f>
        <v>0</v>
      </c>
      <c r="AE125" s="89"/>
      <c r="AF125" s="90">
        <f t="shared" si="67"/>
        <v>0</v>
      </c>
      <c r="AG125" s="88">
        <f t="shared" si="68"/>
        <v>0</v>
      </c>
      <c r="AH125" s="91">
        <f t="shared" si="65"/>
        <v>0</v>
      </c>
      <c r="AI125" s="77"/>
      <c r="AJ125" s="77"/>
      <c r="AK125" s="77"/>
      <c r="AL125" s="77"/>
      <c r="AM125" s="77"/>
      <c r="AN125" s="92"/>
    </row>
    <row r="126" spans="2:40" s="47" customFormat="1" ht="13.5" hidden="1" outlineLevel="2">
      <c r="B126" s="76">
        <v>7</v>
      </c>
      <c r="C126" s="77"/>
      <c r="D126" s="77"/>
      <c r="E126" s="78"/>
      <c r="F126" s="77"/>
      <c r="G126" s="191"/>
      <c r="H126" s="79"/>
      <c r="I126" s="80">
        <f t="shared" ref="I126:I129" si="69">VALUE(LEFT(TEXT($H126,"yyyy-mm-dd"),4))</f>
        <v>1900</v>
      </c>
      <c r="J126" s="81" t="str">
        <f t="shared" ref="J126:J129" si="70">MID(TEXT($H126,"yyyy-mm-dd"),6,2)</f>
        <v>01</v>
      </c>
      <c r="K126" s="82"/>
      <c r="L126" s="82"/>
      <c r="M126" s="83">
        <f t="shared" si="66"/>
        <v>0</v>
      </c>
      <c r="N126" s="84" t="s">
        <v>65</v>
      </c>
      <c r="O126" s="85">
        <v>15</v>
      </c>
      <c r="P126" s="86">
        <f>IF($N126="정액법",VLOOKUP($O126,[1]Data!$J$3:$L$62,2),IF($N126="정률법",VLOOKUP($O126,[1]Data!$J$3:$L$62,3),"입력검증"))</f>
        <v>6.6000000000000003E-2</v>
      </c>
      <c r="Q126" s="108"/>
      <c r="R126" s="108"/>
      <c r="S126" s="108"/>
      <c r="T126" s="108"/>
      <c r="U126" s="108"/>
      <c r="V126" s="108"/>
      <c r="W126" s="108"/>
      <c r="X126" s="108"/>
      <c r="Y126" s="108"/>
      <c r="Z126" s="88">
        <f>IF($N126="정률법",IF((Z$27-$I126)&lt;0,0,IF((Z$27-$I126)=0,$M126*$P126/12*(12-$J126+1),IF((Z$27-$I126)&lt;$O126,($M126-SUM($P126:Y126))*$P126,IF((Z$27-$I126)=$O126,$M126-SUM($N126:Y126),0)))),IF($N126="정액법",IF((Z$27-$I126)&lt;0,0,IF((Z$27-$I126)=0,$M126*$P126/12*(12-$J126+1),IF((Z$27-$I126)&lt;$O126,$M126*$P126,IF((Z$27-$I126)=$O126,$M126-SUM($Q126:Y126),0))))))</f>
        <v>0</v>
      </c>
      <c r="AA126" s="88">
        <f>IF($N126="정률법",IF((AA$27-$I126)&lt;0,0,IF((AA$27-$I126)=0,$M126*$P126/12*(12-$J126+1),IF((AA$27-$I126)&lt;$O126,($M126-SUM($P126:Z126))*$P126,IF((AA$27-$I126)=$O126,$M126-SUM($N126:Z126),0)))),IF($N126="정액법",IF((AA$27-$I126)&lt;0,0,IF((AA$27-$I126)=0,$M126*$P126/12*(12-$J126+1),IF((AA$27-$I126)&lt;$O126,$M126*$P126,IF((AA$27-$I126)=$O126,$M126-SUM($Q126:Z126),0))))))</f>
        <v>0</v>
      </c>
      <c r="AB126" s="88">
        <f>IF($N126="정률법",IF((AB$27-$I126)&lt;0,0,IF((AB$27-$I126)=0,$M126*$P126/12*(12-$J126+1),IF((AB$27-$I126)&lt;$O126,($M126-SUM($P126:AA126))*$P126,IF((AB$27-$I126)=$O126,$M126-SUM($N126:AA126),0)))),IF($N126="정액법",IF((AB$27-$I126)&lt;0,0,IF((AB$27-$I126)=0,$M126*$P126/12*(12-$J126+1),IF((AB$27-$I126)&lt;$O126,$M126*$P126,IF((AB$27-$I126)=$O126,$M126-SUM($Q126:AA126),0))))))</f>
        <v>0</v>
      </c>
      <c r="AC126" s="88">
        <f>IF($N126="정률법",IF((AC$27-$I126)&lt;0,0,IF((AC$27-$I126)=0,$M126*$P126/12*(12-$J126+1),IF((AC$27-$I126)&lt;$O126,($M126-SUM($P126:AB126))*$P126,IF((AC$27-$I126)=$O126,$M126-SUM($N126:AB126),0)))),IF($N126="정액법",IF((AC$27-$I126)&lt;0,0,IF((AC$27-$I126)=0,$M126*$P126/12*(12-$J126+1),IF((AC$27-$I126)&lt;$O126,$M126*$P126,IF((AC$27-$I126)=$O126,$M126-SUM($Q126:AB126),0))))))</f>
        <v>0</v>
      </c>
      <c r="AD126" s="88">
        <f>IF($N126="정률법",IF((AD$27-$I126)&lt;0,0,IF((AD$27-$I126)=0,$M126*$P126/12*(12-$J126+1),IF((AD$27-$I126)&lt;$O126,($M126-SUM($P126:AC126))*$P126,IF((AD$27-$I126)=$O126,$M126-SUM($N126:AC126),0)))),IF($N126="정액법",IF((AD$27-$I126)&lt;0,0,IF((AD$27-$I126)=0,$M126*$P126/12*(12-$J126+1),IF((AD$27-$I126)&lt;$O126,$M126*$P126,IF((AD$27-$I126)=$O126,$M126-SUM($Q126:AC126),0))))))</f>
        <v>0</v>
      </c>
      <c r="AE126" s="89"/>
      <c r="AF126" s="90">
        <f t="shared" si="67"/>
        <v>0</v>
      </c>
      <c r="AG126" s="88">
        <f t="shared" si="68"/>
        <v>0</v>
      </c>
      <c r="AH126" s="91">
        <f t="shared" si="65"/>
        <v>0</v>
      </c>
      <c r="AI126" s="77"/>
      <c r="AJ126" s="77"/>
      <c r="AK126" s="77"/>
      <c r="AL126" s="77"/>
      <c r="AM126" s="77"/>
      <c r="AN126" s="92"/>
    </row>
    <row r="127" spans="2:40" s="47" customFormat="1" ht="13.5" hidden="1" outlineLevel="2">
      <c r="B127" s="76">
        <v>8</v>
      </c>
      <c r="C127" s="77"/>
      <c r="D127" s="77"/>
      <c r="E127" s="78"/>
      <c r="F127" s="77"/>
      <c r="G127" s="191"/>
      <c r="H127" s="79"/>
      <c r="I127" s="80">
        <f t="shared" si="69"/>
        <v>1900</v>
      </c>
      <c r="J127" s="81" t="str">
        <f t="shared" si="70"/>
        <v>01</v>
      </c>
      <c r="K127" s="82"/>
      <c r="L127" s="82"/>
      <c r="M127" s="83">
        <f t="shared" si="66"/>
        <v>0</v>
      </c>
      <c r="N127" s="84" t="s">
        <v>65</v>
      </c>
      <c r="O127" s="85">
        <v>15</v>
      </c>
      <c r="P127" s="86">
        <f>IF($N127="정액법",VLOOKUP($O127,[1]Data!$J$3:$L$62,2),IF($N127="정률법",VLOOKUP($O127,[1]Data!$J$3:$L$62,3),"입력검증"))</f>
        <v>6.6000000000000003E-2</v>
      </c>
      <c r="Q127" s="108"/>
      <c r="R127" s="108"/>
      <c r="S127" s="108"/>
      <c r="T127" s="108"/>
      <c r="U127" s="108"/>
      <c r="V127" s="108"/>
      <c r="W127" s="108"/>
      <c r="X127" s="108"/>
      <c r="Y127" s="108"/>
      <c r="Z127" s="88">
        <f>IF($N127="정률법",IF((Z$27-$I127)&lt;0,0,IF((Z$27-$I127)=0,$M127*$P127/12*(12-$J127+1),IF((Z$27-$I127)&lt;$O127,($M127-SUM($P127:Y127))*$P127,IF((Z$27-$I127)=$O127,$M127-SUM($N127:Y127),0)))),IF($N127="정액법",IF((Z$27-$I127)&lt;0,0,IF((Z$27-$I127)=0,$M127*$P127/12*(12-$J127+1),IF((Z$27-$I127)&lt;$O127,$M127*$P127,IF((Z$27-$I127)=$O127,$M127-SUM($Q127:Y127),0))))))</f>
        <v>0</v>
      </c>
      <c r="AA127" s="88">
        <f>IF($N127="정률법",IF((AA$27-$I127)&lt;0,0,IF((AA$27-$I127)=0,$M127*$P127/12*(12-$J127+1),IF((AA$27-$I127)&lt;$O127,($M127-SUM($P127:Z127))*$P127,IF((AA$27-$I127)=$O127,$M127-SUM($N127:Z127),0)))),IF($N127="정액법",IF((AA$27-$I127)&lt;0,0,IF((AA$27-$I127)=0,$M127*$P127/12*(12-$J127+1),IF((AA$27-$I127)&lt;$O127,$M127*$P127,IF((AA$27-$I127)=$O127,$M127-SUM($Q127:Z127),0))))))</f>
        <v>0</v>
      </c>
      <c r="AB127" s="88">
        <f>IF($N127="정률법",IF((AB$27-$I127)&lt;0,0,IF((AB$27-$I127)=0,$M127*$P127/12*(12-$J127+1),IF((AB$27-$I127)&lt;$O127,($M127-SUM($P127:AA127))*$P127,IF((AB$27-$I127)=$O127,$M127-SUM($N127:AA127),0)))),IF($N127="정액법",IF((AB$27-$I127)&lt;0,0,IF((AB$27-$I127)=0,$M127*$P127/12*(12-$J127+1),IF((AB$27-$I127)&lt;$O127,$M127*$P127,IF((AB$27-$I127)=$O127,$M127-SUM($Q127:AA127),0))))))</f>
        <v>0</v>
      </c>
      <c r="AC127" s="88">
        <f>IF($N127="정률법",IF((AC$27-$I127)&lt;0,0,IF((AC$27-$I127)=0,$M127*$P127/12*(12-$J127+1),IF((AC$27-$I127)&lt;$O127,($M127-SUM($P127:AB127))*$P127,IF((AC$27-$I127)=$O127,$M127-SUM($N127:AB127),0)))),IF($N127="정액법",IF((AC$27-$I127)&lt;0,0,IF((AC$27-$I127)=0,$M127*$P127/12*(12-$J127+1),IF((AC$27-$I127)&lt;$O127,$M127*$P127,IF((AC$27-$I127)=$O127,$M127-SUM($Q127:AB127),0))))))</f>
        <v>0</v>
      </c>
      <c r="AD127" s="88">
        <f>IF($N127="정률법",IF((AD$27-$I127)&lt;0,0,IF((AD$27-$I127)=0,$M127*$P127/12*(12-$J127+1),IF((AD$27-$I127)&lt;$O127,($M127-SUM($P127:AC127))*$P127,IF((AD$27-$I127)=$O127,$M127-SUM($N127:AC127),0)))),IF($N127="정액법",IF((AD$27-$I127)&lt;0,0,IF((AD$27-$I127)=0,$M127*$P127/12*(12-$J127+1),IF((AD$27-$I127)&lt;$O127,$M127*$P127,IF((AD$27-$I127)=$O127,$M127-SUM($Q127:AC127),0))))))</f>
        <v>0</v>
      </c>
      <c r="AE127" s="89"/>
      <c r="AF127" s="90">
        <f t="shared" si="67"/>
        <v>0</v>
      </c>
      <c r="AG127" s="88">
        <f t="shared" si="68"/>
        <v>0</v>
      </c>
      <c r="AH127" s="91">
        <f t="shared" si="65"/>
        <v>0</v>
      </c>
      <c r="AI127" s="77"/>
      <c r="AJ127" s="77"/>
      <c r="AK127" s="77"/>
      <c r="AL127" s="77"/>
      <c r="AM127" s="77"/>
      <c r="AN127" s="92"/>
    </row>
    <row r="128" spans="2:40" s="47" customFormat="1" ht="13.5" hidden="1" outlineLevel="2">
      <c r="B128" s="76">
        <v>9</v>
      </c>
      <c r="C128" s="77"/>
      <c r="D128" s="77"/>
      <c r="E128" s="78"/>
      <c r="F128" s="77"/>
      <c r="G128" s="191"/>
      <c r="H128" s="79"/>
      <c r="I128" s="80">
        <f t="shared" si="69"/>
        <v>1900</v>
      </c>
      <c r="J128" s="81" t="str">
        <f t="shared" si="70"/>
        <v>01</v>
      </c>
      <c r="K128" s="82"/>
      <c r="L128" s="82"/>
      <c r="M128" s="83">
        <f t="shared" si="66"/>
        <v>0</v>
      </c>
      <c r="N128" s="84" t="s">
        <v>65</v>
      </c>
      <c r="O128" s="85">
        <v>15</v>
      </c>
      <c r="P128" s="86">
        <f>IF($N128="정액법",VLOOKUP($O128,[1]Data!$J$3:$L$62,2),IF($N128="정률법",VLOOKUP($O128,[1]Data!$J$3:$L$62,3),"입력검증"))</f>
        <v>6.6000000000000003E-2</v>
      </c>
      <c r="Q128" s="108"/>
      <c r="R128" s="108"/>
      <c r="S128" s="108"/>
      <c r="T128" s="108"/>
      <c r="U128" s="108"/>
      <c r="V128" s="108"/>
      <c r="W128" s="108"/>
      <c r="X128" s="108"/>
      <c r="Y128" s="108"/>
      <c r="Z128" s="88">
        <f>IF($N128="정률법",IF((Z$27-$I128)&lt;0,0,IF((Z$27-$I128)=0,$M128*$P128/12*(12-$J128+1),IF((Z$27-$I128)&lt;$O128,($M128-SUM($P128:Y128))*$P128,IF((Z$27-$I128)=$O128,$M128-SUM($N128:Y128),0)))),IF($N128="정액법",IF((Z$27-$I128)&lt;0,0,IF((Z$27-$I128)=0,$M128*$P128/12*(12-$J128+1),IF((Z$27-$I128)&lt;$O128,$M128*$P128,IF((Z$27-$I128)=$O128,$M128-SUM($Q128:Y128),0))))))</f>
        <v>0</v>
      </c>
      <c r="AA128" s="88">
        <f>IF($N128="정률법",IF((AA$27-$I128)&lt;0,0,IF((AA$27-$I128)=0,$M128*$P128/12*(12-$J128+1),IF((AA$27-$I128)&lt;$O128,($M128-SUM($P128:Z128))*$P128,IF((AA$27-$I128)=$O128,$M128-SUM($N128:Z128),0)))),IF($N128="정액법",IF((AA$27-$I128)&lt;0,0,IF((AA$27-$I128)=0,$M128*$P128/12*(12-$J128+1),IF((AA$27-$I128)&lt;$O128,$M128*$P128,IF((AA$27-$I128)=$O128,$M128-SUM($Q128:Z128),0))))))</f>
        <v>0</v>
      </c>
      <c r="AB128" s="88">
        <f>IF($N128="정률법",IF((AB$27-$I128)&lt;0,0,IF((AB$27-$I128)=0,$M128*$P128/12*(12-$J128+1),IF((AB$27-$I128)&lt;$O128,($M128-SUM($P128:AA128))*$P128,IF((AB$27-$I128)=$O128,$M128-SUM($N128:AA128),0)))),IF($N128="정액법",IF((AB$27-$I128)&lt;0,0,IF((AB$27-$I128)=0,$M128*$P128/12*(12-$J128+1),IF((AB$27-$I128)&lt;$O128,$M128*$P128,IF((AB$27-$I128)=$O128,$M128-SUM($Q128:AA128),0))))))</f>
        <v>0</v>
      </c>
      <c r="AC128" s="88">
        <f>IF($N128="정률법",IF((AC$27-$I128)&lt;0,0,IF((AC$27-$I128)=0,$M128*$P128/12*(12-$J128+1),IF((AC$27-$I128)&lt;$O128,($M128-SUM($P128:AB128))*$P128,IF((AC$27-$I128)=$O128,$M128-SUM($N128:AB128),0)))),IF($N128="정액법",IF((AC$27-$I128)&lt;0,0,IF((AC$27-$I128)=0,$M128*$P128/12*(12-$J128+1),IF((AC$27-$I128)&lt;$O128,$M128*$P128,IF((AC$27-$I128)=$O128,$M128-SUM($Q128:AB128),0))))))</f>
        <v>0</v>
      </c>
      <c r="AD128" s="88">
        <f>IF($N128="정률법",IF((AD$27-$I128)&lt;0,0,IF((AD$27-$I128)=0,$M128*$P128/12*(12-$J128+1),IF((AD$27-$I128)&lt;$O128,($M128-SUM($P128:AC128))*$P128,IF((AD$27-$I128)=$O128,$M128-SUM($N128:AC128),0)))),IF($N128="정액법",IF((AD$27-$I128)&lt;0,0,IF((AD$27-$I128)=0,$M128*$P128/12*(12-$J128+1),IF((AD$27-$I128)&lt;$O128,$M128*$P128,IF((AD$27-$I128)=$O128,$M128-SUM($Q128:AC128),0))))))</f>
        <v>0</v>
      </c>
      <c r="AE128" s="89"/>
      <c r="AF128" s="90">
        <f t="shared" si="67"/>
        <v>0</v>
      </c>
      <c r="AG128" s="88">
        <f t="shared" si="68"/>
        <v>0</v>
      </c>
      <c r="AH128" s="91">
        <f t="shared" si="65"/>
        <v>0</v>
      </c>
      <c r="AI128" s="77"/>
      <c r="AJ128" s="77"/>
      <c r="AK128" s="77"/>
      <c r="AL128" s="77"/>
      <c r="AM128" s="77"/>
      <c r="AN128" s="92"/>
    </row>
    <row r="129" spans="2:40" s="47" customFormat="1" ht="13.5" hidden="1" outlineLevel="2">
      <c r="B129" s="76">
        <v>10</v>
      </c>
      <c r="C129" s="77"/>
      <c r="D129" s="77"/>
      <c r="E129" s="78"/>
      <c r="F129" s="77"/>
      <c r="G129" s="191"/>
      <c r="H129" s="79"/>
      <c r="I129" s="80">
        <f t="shared" si="69"/>
        <v>1900</v>
      </c>
      <c r="J129" s="81" t="str">
        <f t="shared" si="70"/>
        <v>01</v>
      </c>
      <c r="K129" s="82"/>
      <c r="L129" s="82"/>
      <c r="M129" s="83">
        <f t="shared" si="66"/>
        <v>0</v>
      </c>
      <c r="N129" s="84" t="s">
        <v>65</v>
      </c>
      <c r="O129" s="85">
        <v>15</v>
      </c>
      <c r="P129" s="86">
        <f>IF($N129="정액법",VLOOKUP($O129,[1]Data!$J$3:$L$62,2),IF($N129="정률법",VLOOKUP($O129,[1]Data!$J$3:$L$62,3),"입력검증"))</f>
        <v>6.6000000000000003E-2</v>
      </c>
      <c r="Q129" s="108"/>
      <c r="R129" s="108"/>
      <c r="S129" s="108"/>
      <c r="T129" s="108"/>
      <c r="U129" s="108"/>
      <c r="V129" s="108"/>
      <c r="W129" s="108"/>
      <c r="X129" s="108"/>
      <c r="Y129" s="108"/>
      <c r="Z129" s="88">
        <f>IF($N129="정률법",IF((Z$27-$I129)&lt;0,0,IF((Z$27-$I129)=0,$M129*$P129/12*(12-$J129+1),IF((Z$27-$I129)&lt;$O129,($M129-SUM($P129:Y129))*$P129,IF((Z$27-$I129)=$O129,$M129-SUM($N129:Y129),0)))),IF($N129="정액법",IF((Z$27-$I129)&lt;0,0,IF((Z$27-$I129)=0,$M129*$P129/12*(12-$J129+1),IF((Z$27-$I129)&lt;$O129,$M129*$P129,IF((Z$27-$I129)=$O129,$M129-SUM($Q129:Y129),0))))))</f>
        <v>0</v>
      </c>
      <c r="AA129" s="88">
        <f>IF($N129="정률법",IF((AA$27-$I129)&lt;0,0,IF((AA$27-$I129)=0,$M129*$P129/12*(12-$J129+1),IF((AA$27-$I129)&lt;$O129,($M129-SUM($P129:Z129))*$P129,IF((AA$27-$I129)=$O129,$M129-SUM($N129:Z129),0)))),IF($N129="정액법",IF((AA$27-$I129)&lt;0,0,IF((AA$27-$I129)=0,$M129*$P129/12*(12-$J129+1),IF((AA$27-$I129)&lt;$O129,$M129*$P129,IF((AA$27-$I129)=$O129,$M129-SUM($Q129:Z129),0))))))</f>
        <v>0</v>
      </c>
      <c r="AB129" s="88">
        <f>IF($N129="정률법",IF((AB$27-$I129)&lt;0,0,IF((AB$27-$I129)=0,$M129*$P129/12*(12-$J129+1),IF((AB$27-$I129)&lt;$O129,($M129-SUM($P129:AA129))*$P129,IF((AB$27-$I129)=$O129,$M129-SUM($N129:AA129),0)))),IF($N129="정액법",IF((AB$27-$I129)&lt;0,0,IF((AB$27-$I129)=0,$M129*$P129/12*(12-$J129+1),IF((AB$27-$I129)&lt;$O129,$M129*$P129,IF((AB$27-$I129)=$O129,$M129-SUM($Q129:AA129),0))))))</f>
        <v>0</v>
      </c>
      <c r="AC129" s="88">
        <f>IF($N129="정률법",IF((AC$27-$I129)&lt;0,0,IF((AC$27-$I129)=0,$M129*$P129/12*(12-$J129+1),IF((AC$27-$I129)&lt;$O129,($M129-SUM($P129:AB129))*$P129,IF((AC$27-$I129)=$O129,$M129-SUM($N129:AB129),0)))),IF($N129="정액법",IF((AC$27-$I129)&lt;0,0,IF((AC$27-$I129)=0,$M129*$P129/12*(12-$J129+1),IF((AC$27-$I129)&lt;$O129,$M129*$P129,IF((AC$27-$I129)=$O129,$M129-SUM($Q129:AB129),0))))))</f>
        <v>0</v>
      </c>
      <c r="AD129" s="88">
        <f>IF($N129="정률법",IF((AD$27-$I129)&lt;0,0,IF((AD$27-$I129)=0,$M129*$P129/12*(12-$J129+1),IF((AD$27-$I129)&lt;$O129,($M129-SUM($P129:AC129))*$P129,IF((AD$27-$I129)=$O129,$M129-SUM($N129:AC129),0)))),IF($N129="정액법",IF((AD$27-$I129)&lt;0,0,IF((AD$27-$I129)=0,$M129*$P129/12*(12-$J129+1),IF((AD$27-$I129)&lt;$O129,$M129*$P129,IF((AD$27-$I129)=$O129,$M129-SUM($Q129:AC129),0))))))</f>
        <v>0</v>
      </c>
      <c r="AE129" s="89"/>
      <c r="AF129" s="90">
        <f t="shared" si="67"/>
        <v>0</v>
      </c>
      <c r="AG129" s="88">
        <f t="shared" si="68"/>
        <v>0</v>
      </c>
      <c r="AH129" s="91">
        <f t="shared" si="65"/>
        <v>0</v>
      </c>
      <c r="AI129" s="77"/>
      <c r="AJ129" s="77"/>
      <c r="AK129" s="77"/>
      <c r="AL129" s="77"/>
      <c r="AM129" s="77"/>
      <c r="AN129" s="92"/>
    </row>
    <row r="130" spans="2:40" s="47" customFormat="1" ht="13.5" outlineLevel="1" collapsed="1">
      <c r="B130" s="94"/>
      <c r="C130" s="95" t="s">
        <v>66</v>
      </c>
      <c r="D130" s="94"/>
      <c r="E130" s="96"/>
      <c r="F130" s="94"/>
      <c r="G130" s="97">
        <f>+G120</f>
        <v>2020</v>
      </c>
      <c r="H130" s="98"/>
      <c r="I130" s="98"/>
      <c r="J130" s="98"/>
      <c r="K130" s="99">
        <f>SUM(K120:K129)</f>
        <v>0</v>
      </c>
      <c r="L130" s="99">
        <f>SUM(L120:L129)</f>
        <v>0</v>
      </c>
      <c r="M130" s="99">
        <f>SUM(M120:M129)</f>
        <v>0</v>
      </c>
      <c r="N130" s="96"/>
      <c r="O130" s="96"/>
      <c r="P130" s="100"/>
      <c r="Q130" s="101">
        <f>SUM(N120:N129)</f>
        <v>0</v>
      </c>
      <c r="R130" s="101">
        <f t="shared" ref="R130:AD130" si="71">SUM(R120:R129)</f>
        <v>0</v>
      </c>
      <c r="S130" s="101">
        <f t="shared" si="71"/>
        <v>0</v>
      </c>
      <c r="T130" s="101">
        <f t="shared" si="71"/>
        <v>0</v>
      </c>
      <c r="U130" s="101">
        <f t="shared" si="71"/>
        <v>0</v>
      </c>
      <c r="V130" s="101">
        <f t="shared" si="71"/>
        <v>0</v>
      </c>
      <c r="W130" s="101">
        <f t="shared" si="71"/>
        <v>0</v>
      </c>
      <c r="X130" s="101">
        <f t="shared" si="71"/>
        <v>0</v>
      </c>
      <c r="Y130" s="101">
        <f t="shared" si="71"/>
        <v>0</v>
      </c>
      <c r="Z130" s="101">
        <f t="shared" si="71"/>
        <v>0</v>
      </c>
      <c r="AA130" s="101">
        <f t="shared" si="71"/>
        <v>0</v>
      </c>
      <c r="AB130" s="101">
        <f t="shared" si="71"/>
        <v>0</v>
      </c>
      <c r="AC130" s="101">
        <f t="shared" si="71"/>
        <v>0</v>
      </c>
      <c r="AD130" s="102">
        <f t="shared" si="71"/>
        <v>0</v>
      </c>
      <c r="AE130" s="103"/>
      <c r="AF130" s="104">
        <f>SUM(AF120:AF129)</f>
        <v>0</v>
      </c>
      <c r="AG130" s="101">
        <f>SUM(AG120:AG129)</f>
        <v>0</v>
      </c>
      <c r="AH130" s="105">
        <f>SUM(AH120:AH129)</f>
        <v>0</v>
      </c>
      <c r="AI130" s="101"/>
      <c r="AJ130" s="101"/>
      <c r="AK130" s="101"/>
      <c r="AL130" s="101"/>
      <c r="AM130" s="101"/>
      <c r="AN130" s="106"/>
    </row>
    <row r="131" spans="2:40" s="47" customFormat="1" ht="13.5" hidden="1" outlineLevel="2">
      <c r="B131" s="76">
        <v>1</v>
      </c>
      <c r="C131" s="77"/>
      <c r="D131" s="77"/>
      <c r="E131" s="78"/>
      <c r="F131" s="77"/>
      <c r="G131" s="191">
        <v>2021</v>
      </c>
      <c r="H131" s="79"/>
      <c r="I131" s="80"/>
      <c r="J131" s="81"/>
      <c r="K131" s="82"/>
      <c r="L131" s="82"/>
      <c r="M131" s="83">
        <f>K131+L131</f>
        <v>0</v>
      </c>
      <c r="N131" s="84" t="s">
        <v>65</v>
      </c>
      <c r="O131" s="85">
        <v>10</v>
      </c>
      <c r="P131" s="86">
        <f>IF($N131="정액법",VLOOKUP($O131,[1]Data!$J$3:$L$62,2),IF($N131="정률법",VLOOKUP($O131,[1]Data!$J$3:$L$62,3),"입력검증"))</f>
        <v>0.1</v>
      </c>
      <c r="Q131" s="108"/>
      <c r="R131" s="108"/>
      <c r="S131" s="108"/>
      <c r="T131" s="108"/>
      <c r="U131" s="108"/>
      <c r="V131" s="108"/>
      <c r="W131" s="108"/>
      <c r="X131" s="108"/>
      <c r="Y131" s="108"/>
      <c r="Z131" s="108"/>
      <c r="AA131" s="88">
        <f>IF($N131="정률법",IF((AA$27-$I131)&lt;0,0,IF((AA$27-$I131)=0,$M131*$P131/12*(12-$J131+1),IF((AA$27-$I131)&lt;$O131,($M131-SUM($P131:Z131))*$P131,IF((AA$27-$I131)=$O131,$M131-SUM($N131:Z131),0)))),IF($N131="정액법",IF((AA$27-$I131)&lt;0,0,IF((AA$27-$I131)=0,$M131*$P131/12*(12-$J131+1),IF((AA$27-$I131)&lt;$O131,$M131*$P131,IF((AA$27-$I131)=$O131,$M131-SUM($Q131:Z131),0))))))</f>
        <v>0</v>
      </c>
      <c r="AB131" s="88">
        <f>IF($N131="정률법",IF((AB$27-$I131)&lt;0,0,IF((AB$27-$I131)=0,$M131*$P131/12*(12-$J131+1),IF((AB$27-$I131)&lt;$O131,($M131-SUM($P131:AA131))*$P131,IF((AB$27-$I131)=$O131,$M131-SUM($N131:AA131),0)))),IF($N131="정액법",IF((AB$27-$I131)&lt;0,0,IF((AB$27-$I131)=0,$M131*$P131/12*(12-$J131+1),IF((AB$27-$I131)&lt;$O131,$M131*$P131,IF((AB$27-$I131)=$O131,$M131-SUM($Q131:AA131),0))))))</f>
        <v>0</v>
      </c>
      <c r="AC131" s="88">
        <f>IF($N131="정률법",IF((AC$27-$I131)&lt;0,0,IF((AC$27-$I131)=0,$M131*$P131/12*(12-$J131+1),IF((AC$27-$I131)&lt;$O131,($M131-SUM($P131:AB131))*$P131,IF((AC$27-$I131)=$O131,$M131-SUM($N131:AB131),0)))),IF($N131="정액법",IF((AC$27-$I131)&lt;0,0,IF((AC$27-$I131)=0,$M131*$P131/12*(12-$J131+1),IF((AC$27-$I131)&lt;$O131,$M131*$P131,IF((AC$27-$I131)=$O131,$M131-SUM($Q131:AB131),0))))))</f>
        <v>0</v>
      </c>
      <c r="AD131" s="88">
        <f>IF($N131="정률법",IF((AD$27-$I131)&lt;0,0,IF((AD$27-$I131)=0,$M131*$P131/12*(12-$J131+1),IF((AD$27-$I131)&lt;$O131,($M131-SUM($P131:AC131))*$P131,IF((AD$27-$I131)=$O131,$M131-SUM($N131:AC131),0)))),IF($N131="정액법",IF((AD$27-$I131)&lt;0,0,IF((AD$27-$I131)=0,$M131*$P131/12*(12-$J131+1),IF((AD$27-$I131)&lt;$O131,$M131*$P131,IF((AD$27-$I131)=$O131,$M131-SUM($Q131:AC131),0))))))</f>
        <v>0</v>
      </c>
      <c r="AE131" s="89"/>
      <c r="AF131" s="90">
        <f>SUM(Q131:AE131)</f>
        <v>0</v>
      </c>
      <c r="AG131" s="88">
        <f>M131-AF131</f>
        <v>0</v>
      </c>
      <c r="AH131" s="91">
        <f t="shared" ref="AH131:AH140" si="72">IFERROR(INT(AG131*K131/M131),0)</f>
        <v>0</v>
      </c>
      <c r="AI131" s="77"/>
      <c r="AJ131" s="77"/>
      <c r="AK131" s="77"/>
      <c r="AL131" s="77"/>
      <c r="AM131" s="77"/>
      <c r="AN131" s="92"/>
    </row>
    <row r="132" spans="2:40" s="47" customFormat="1" ht="13.5" hidden="1" outlineLevel="2">
      <c r="B132" s="76">
        <v>2</v>
      </c>
      <c r="C132" s="77"/>
      <c r="D132" s="77"/>
      <c r="E132" s="78"/>
      <c r="F132" s="77"/>
      <c r="G132" s="191"/>
      <c r="H132" s="79"/>
      <c r="I132" s="80"/>
      <c r="J132" s="81"/>
      <c r="K132" s="82"/>
      <c r="L132" s="82"/>
      <c r="M132" s="83">
        <f t="shared" ref="M132:M140" si="73">K132+L132</f>
        <v>0</v>
      </c>
      <c r="N132" s="84" t="s">
        <v>65</v>
      </c>
      <c r="O132" s="85">
        <v>10</v>
      </c>
      <c r="P132" s="86">
        <f>IF($N132="정액법",VLOOKUP($O132,[1]Data!$J$3:$L$62,2),IF($N132="정률법",VLOOKUP($O132,[1]Data!$J$3:$L$62,3),"입력검증"))</f>
        <v>0.1</v>
      </c>
      <c r="Q132" s="108"/>
      <c r="R132" s="108"/>
      <c r="S132" s="108"/>
      <c r="T132" s="108"/>
      <c r="U132" s="108"/>
      <c r="V132" s="108"/>
      <c r="W132" s="108"/>
      <c r="X132" s="108"/>
      <c r="Y132" s="108"/>
      <c r="Z132" s="108"/>
      <c r="AA132" s="88">
        <f>IF($N132="정률법",IF((AA$27-$I132)&lt;0,0,IF((AA$27-$I132)=0,$M132*$P132/12*(12-$J132+1),IF((AA$27-$I132)&lt;$O132,($M132-SUM($P132:Z132))*$P132,IF((AA$27-$I132)=$O132,$M132-SUM($N132:Z132),0)))),IF($N132="정액법",IF((AA$27-$I132)&lt;0,0,IF((AA$27-$I132)=0,$M132*$P132/12*(12-$J132+1),IF((AA$27-$I132)&lt;$O132,$M132*$P132,IF((AA$27-$I132)=$O132,$M132-SUM($Q132:Z132),0))))))</f>
        <v>0</v>
      </c>
      <c r="AB132" s="88">
        <f>IF($N132="정률법",IF((AB$27-$I132)&lt;0,0,IF((AB$27-$I132)=0,$M132*$P132/12*(12-$J132+1),IF((AB$27-$I132)&lt;$O132,($M132-SUM($P132:AA132))*$P132,IF((AB$27-$I132)=$O132,$M132-SUM($N132:AA132),0)))),IF($N132="정액법",IF((AB$27-$I132)&lt;0,0,IF((AB$27-$I132)=0,$M132*$P132/12*(12-$J132+1),IF((AB$27-$I132)&lt;$O132,$M132*$P132,IF((AB$27-$I132)=$O132,$M132-SUM($Q132:AA132),0))))))</f>
        <v>0</v>
      </c>
      <c r="AC132" s="88">
        <f>IF($N132="정률법",IF((AC$27-$I132)&lt;0,0,IF((AC$27-$I132)=0,$M132*$P132/12*(12-$J132+1),IF((AC$27-$I132)&lt;$O132,($M132-SUM($P132:AB132))*$P132,IF((AC$27-$I132)=$O132,$M132-SUM($N132:AB132),0)))),IF($N132="정액법",IF((AC$27-$I132)&lt;0,0,IF((AC$27-$I132)=0,$M132*$P132/12*(12-$J132+1),IF((AC$27-$I132)&lt;$O132,$M132*$P132,IF((AC$27-$I132)=$O132,$M132-SUM($Q132:AB132),0))))))</f>
        <v>0</v>
      </c>
      <c r="AD132" s="88">
        <f>IF($N132="정률법",IF((AD$27-$I132)&lt;0,0,IF((AD$27-$I132)=0,$M132*$P132/12*(12-$J132+1),IF((AD$27-$I132)&lt;$O132,($M132-SUM($P132:AC132))*$P132,IF((AD$27-$I132)=$O132,$M132-SUM($N132:AC132),0)))),IF($N132="정액법",IF((AD$27-$I132)&lt;0,0,IF((AD$27-$I132)=0,$M132*$P132/12*(12-$J132+1),IF((AD$27-$I132)&lt;$O132,$M132*$P132,IF((AD$27-$I132)=$O132,$M132-SUM($Q132:AC132),0))))))</f>
        <v>0</v>
      </c>
      <c r="AE132" s="89"/>
      <c r="AF132" s="90">
        <f t="shared" ref="AF132:AF140" si="74">SUM(Q132:AE132)</f>
        <v>0</v>
      </c>
      <c r="AG132" s="88">
        <f t="shared" ref="AG132:AG140" si="75">M132-AF132</f>
        <v>0</v>
      </c>
      <c r="AH132" s="91">
        <f t="shared" si="72"/>
        <v>0</v>
      </c>
      <c r="AI132" s="77"/>
      <c r="AJ132" s="77"/>
      <c r="AK132" s="77"/>
      <c r="AL132" s="77"/>
      <c r="AM132" s="77"/>
      <c r="AN132" s="92"/>
    </row>
    <row r="133" spans="2:40" s="47" customFormat="1" ht="13.5" hidden="1" outlineLevel="2">
      <c r="B133" s="76">
        <v>3</v>
      </c>
      <c r="C133" s="77"/>
      <c r="D133" s="77"/>
      <c r="E133" s="78"/>
      <c r="F133" s="77"/>
      <c r="G133" s="191"/>
      <c r="H133" s="79"/>
      <c r="I133" s="80"/>
      <c r="J133" s="81"/>
      <c r="K133" s="82"/>
      <c r="L133" s="82"/>
      <c r="M133" s="83">
        <f t="shared" si="73"/>
        <v>0</v>
      </c>
      <c r="N133" s="84" t="s">
        <v>65</v>
      </c>
      <c r="O133" s="85">
        <v>15</v>
      </c>
      <c r="P133" s="86">
        <f>IF($N133="정액법",VLOOKUP($O133,[1]Data!$J$3:$L$62,2),IF($N133="정률법",VLOOKUP($O133,[1]Data!$J$3:$L$62,3),"입력검증"))</f>
        <v>6.6000000000000003E-2</v>
      </c>
      <c r="Q133" s="108"/>
      <c r="R133" s="108"/>
      <c r="S133" s="108"/>
      <c r="T133" s="108"/>
      <c r="U133" s="108"/>
      <c r="V133" s="108"/>
      <c r="W133" s="108"/>
      <c r="X133" s="108"/>
      <c r="Y133" s="108"/>
      <c r="Z133" s="108"/>
      <c r="AA133" s="88">
        <f>IF($N133="정률법",IF((AA$27-$I133)&lt;0,0,IF((AA$27-$I133)=0,$M133*$P133/12*(12-$J133+1),IF((AA$27-$I133)&lt;$O133,($M133-SUM($P133:Z133))*$P133,IF((AA$27-$I133)=$O133,$M133-SUM($N133:Z133),0)))),IF($N133="정액법",IF((AA$27-$I133)&lt;0,0,IF((AA$27-$I133)=0,$M133*$P133/12*(12-$J133+1),IF((AA$27-$I133)&lt;$O133,$M133*$P133,IF((AA$27-$I133)=$O133,$M133-SUM($Q133:Z133),0))))))</f>
        <v>0</v>
      </c>
      <c r="AB133" s="88">
        <f>IF($N133="정률법",IF((AB$27-$I133)&lt;0,0,IF((AB$27-$I133)=0,$M133*$P133/12*(12-$J133+1),IF((AB$27-$I133)&lt;$O133,($M133-SUM($P133:AA133))*$P133,IF((AB$27-$I133)=$O133,$M133-SUM($N133:AA133),0)))),IF($N133="정액법",IF((AB$27-$I133)&lt;0,0,IF((AB$27-$I133)=0,$M133*$P133/12*(12-$J133+1),IF((AB$27-$I133)&lt;$O133,$M133*$P133,IF((AB$27-$I133)=$O133,$M133-SUM($Q133:AA133),0))))))</f>
        <v>0</v>
      </c>
      <c r="AC133" s="88">
        <f>IF($N133="정률법",IF((AC$27-$I133)&lt;0,0,IF((AC$27-$I133)=0,$M133*$P133/12*(12-$J133+1),IF((AC$27-$I133)&lt;$O133,($M133-SUM($P133:AB133))*$P133,IF((AC$27-$I133)=$O133,$M133-SUM($N133:AB133),0)))),IF($N133="정액법",IF((AC$27-$I133)&lt;0,0,IF((AC$27-$I133)=0,$M133*$P133/12*(12-$J133+1),IF((AC$27-$I133)&lt;$O133,$M133*$P133,IF((AC$27-$I133)=$O133,$M133-SUM($Q133:AB133),0))))))</f>
        <v>0</v>
      </c>
      <c r="AD133" s="88">
        <f>IF($N133="정률법",IF((AD$27-$I133)&lt;0,0,IF((AD$27-$I133)=0,$M133*$P133/12*(12-$J133+1),IF((AD$27-$I133)&lt;$O133,($M133-SUM($P133:AC133))*$P133,IF((AD$27-$I133)=$O133,$M133-SUM($N133:AC133),0)))),IF($N133="정액법",IF((AD$27-$I133)&lt;0,0,IF((AD$27-$I133)=0,$M133*$P133/12*(12-$J133+1),IF((AD$27-$I133)&lt;$O133,$M133*$P133,IF((AD$27-$I133)=$O133,$M133-SUM($Q133:AC133),0))))))</f>
        <v>0</v>
      </c>
      <c r="AE133" s="89"/>
      <c r="AF133" s="90">
        <f t="shared" si="74"/>
        <v>0</v>
      </c>
      <c r="AG133" s="88">
        <f t="shared" si="75"/>
        <v>0</v>
      </c>
      <c r="AH133" s="91">
        <f t="shared" si="72"/>
        <v>0</v>
      </c>
      <c r="AI133" s="77"/>
      <c r="AJ133" s="77"/>
      <c r="AK133" s="77"/>
      <c r="AL133" s="77"/>
      <c r="AM133" s="77"/>
      <c r="AN133" s="92"/>
    </row>
    <row r="134" spans="2:40" s="47" customFormat="1" ht="13.5" hidden="1" outlineLevel="2">
      <c r="B134" s="76">
        <v>4</v>
      </c>
      <c r="C134" s="77"/>
      <c r="D134" s="77"/>
      <c r="E134" s="78"/>
      <c r="F134" s="77"/>
      <c r="G134" s="191"/>
      <c r="H134" s="79"/>
      <c r="I134" s="80"/>
      <c r="J134" s="81"/>
      <c r="K134" s="82"/>
      <c r="L134" s="82"/>
      <c r="M134" s="83">
        <f t="shared" si="73"/>
        <v>0</v>
      </c>
      <c r="N134" s="84" t="s">
        <v>65</v>
      </c>
      <c r="O134" s="85">
        <v>15</v>
      </c>
      <c r="P134" s="86">
        <f>IF($N134="정액법",VLOOKUP($O134,[1]Data!$J$3:$L$62,2),IF($N134="정률법",VLOOKUP($O134,[1]Data!$J$3:$L$62,3),"입력검증"))</f>
        <v>6.6000000000000003E-2</v>
      </c>
      <c r="Q134" s="108"/>
      <c r="R134" s="108"/>
      <c r="S134" s="108"/>
      <c r="T134" s="108"/>
      <c r="U134" s="108"/>
      <c r="V134" s="108"/>
      <c r="W134" s="108"/>
      <c r="X134" s="108"/>
      <c r="Y134" s="108"/>
      <c r="Z134" s="108"/>
      <c r="AA134" s="88">
        <f>IF($N134="정률법",IF((AA$27-$I134)&lt;0,0,IF((AA$27-$I134)=0,$M134*$P134/12*(12-$J134+1),IF((AA$27-$I134)&lt;$O134,($M134-SUM($P134:Z134))*$P134,IF((AA$27-$I134)=$O134,$M134-SUM($N134:Z134),0)))),IF($N134="정액법",IF((AA$27-$I134)&lt;0,0,IF((AA$27-$I134)=0,$M134*$P134/12*(12-$J134+1),IF((AA$27-$I134)&lt;$O134,$M134*$P134,IF((AA$27-$I134)=$O134,$M134-SUM($Q134:Z134),0))))))</f>
        <v>0</v>
      </c>
      <c r="AB134" s="88">
        <f>IF($N134="정률법",IF((AB$27-$I134)&lt;0,0,IF((AB$27-$I134)=0,$M134*$P134/12*(12-$J134+1),IF((AB$27-$I134)&lt;$O134,($M134-SUM($P134:AA134))*$P134,IF((AB$27-$I134)=$O134,$M134-SUM($N134:AA134),0)))),IF($N134="정액법",IF((AB$27-$I134)&lt;0,0,IF((AB$27-$I134)=0,$M134*$P134/12*(12-$J134+1),IF((AB$27-$I134)&lt;$O134,$M134*$P134,IF((AB$27-$I134)=$O134,$M134-SUM($Q134:AA134),0))))))</f>
        <v>0</v>
      </c>
      <c r="AC134" s="88">
        <f>IF($N134="정률법",IF((AC$27-$I134)&lt;0,0,IF((AC$27-$I134)=0,$M134*$P134/12*(12-$J134+1),IF((AC$27-$I134)&lt;$O134,($M134-SUM($P134:AB134))*$P134,IF((AC$27-$I134)=$O134,$M134-SUM($N134:AB134),0)))),IF($N134="정액법",IF((AC$27-$I134)&lt;0,0,IF((AC$27-$I134)=0,$M134*$P134/12*(12-$J134+1),IF((AC$27-$I134)&lt;$O134,$M134*$P134,IF((AC$27-$I134)=$O134,$M134-SUM($Q134:AB134),0))))))</f>
        <v>0</v>
      </c>
      <c r="AD134" s="88">
        <f>IF($N134="정률법",IF((AD$27-$I134)&lt;0,0,IF((AD$27-$I134)=0,$M134*$P134/12*(12-$J134+1),IF((AD$27-$I134)&lt;$O134,($M134-SUM($P134:AC134))*$P134,IF((AD$27-$I134)=$O134,$M134-SUM($N134:AC134),0)))),IF($N134="정액법",IF((AD$27-$I134)&lt;0,0,IF((AD$27-$I134)=0,$M134*$P134/12*(12-$J134+1),IF((AD$27-$I134)&lt;$O134,$M134*$P134,IF((AD$27-$I134)=$O134,$M134-SUM($Q134:AC134),0))))))</f>
        <v>0</v>
      </c>
      <c r="AE134" s="89"/>
      <c r="AF134" s="90">
        <f t="shared" si="74"/>
        <v>0</v>
      </c>
      <c r="AG134" s="88">
        <f t="shared" si="75"/>
        <v>0</v>
      </c>
      <c r="AH134" s="91">
        <f t="shared" si="72"/>
        <v>0</v>
      </c>
      <c r="AI134" s="77"/>
      <c r="AJ134" s="77"/>
      <c r="AK134" s="77"/>
      <c r="AL134" s="77"/>
      <c r="AM134" s="77"/>
      <c r="AN134" s="92"/>
    </row>
    <row r="135" spans="2:40" s="47" customFormat="1" ht="13.5" hidden="1" outlineLevel="2">
      <c r="B135" s="76">
        <v>5</v>
      </c>
      <c r="C135" s="77"/>
      <c r="D135" s="77"/>
      <c r="E135" s="78"/>
      <c r="F135" s="77"/>
      <c r="G135" s="191"/>
      <c r="H135" s="79"/>
      <c r="I135" s="80"/>
      <c r="J135" s="81"/>
      <c r="K135" s="82"/>
      <c r="L135" s="82"/>
      <c r="M135" s="83">
        <f t="shared" si="73"/>
        <v>0</v>
      </c>
      <c r="N135" s="84" t="s">
        <v>65</v>
      </c>
      <c r="O135" s="85">
        <v>15</v>
      </c>
      <c r="P135" s="86">
        <f>IF($N135="정액법",VLOOKUP($O135,[1]Data!$J$3:$L$62,2),IF($N135="정률법",VLOOKUP($O135,[1]Data!$J$3:$L$62,3),"입력검증"))</f>
        <v>6.6000000000000003E-2</v>
      </c>
      <c r="Q135" s="108"/>
      <c r="R135" s="108"/>
      <c r="S135" s="108"/>
      <c r="T135" s="108"/>
      <c r="U135" s="108"/>
      <c r="V135" s="108"/>
      <c r="W135" s="108"/>
      <c r="X135" s="108"/>
      <c r="Y135" s="108"/>
      <c r="Z135" s="108"/>
      <c r="AA135" s="88">
        <f>IF($N135="정률법",IF((AA$27-$I135)&lt;0,0,IF((AA$27-$I135)=0,$M135*$P135/12*(12-$J135+1),IF((AA$27-$I135)&lt;$O135,($M135-SUM($P135:Z135))*$P135,IF((AA$27-$I135)=$O135,$M135-SUM($N135:Z135),0)))),IF($N135="정액법",IF((AA$27-$I135)&lt;0,0,IF((AA$27-$I135)=0,$M135*$P135/12*(12-$J135+1),IF((AA$27-$I135)&lt;$O135,$M135*$P135,IF((AA$27-$I135)=$O135,$M135-SUM($Q135:Z135),0))))))</f>
        <v>0</v>
      </c>
      <c r="AB135" s="88">
        <f>IF($N135="정률법",IF((AB$27-$I135)&lt;0,0,IF((AB$27-$I135)=0,$M135*$P135/12*(12-$J135+1),IF((AB$27-$I135)&lt;$O135,($M135-SUM($P135:AA135))*$P135,IF((AB$27-$I135)=$O135,$M135-SUM($N135:AA135),0)))),IF($N135="정액법",IF((AB$27-$I135)&lt;0,0,IF((AB$27-$I135)=0,$M135*$P135/12*(12-$J135+1),IF((AB$27-$I135)&lt;$O135,$M135*$P135,IF((AB$27-$I135)=$O135,$M135-SUM($Q135:AA135),0))))))</f>
        <v>0</v>
      </c>
      <c r="AC135" s="88">
        <f>IF($N135="정률법",IF((AC$27-$I135)&lt;0,0,IF((AC$27-$I135)=0,$M135*$P135/12*(12-$J135+1),IF((AC$27-$I135)&lt;$O135,($M135-SUM($P135:AB135))*$P135,IF((AC$27-$I135)=$O135,$M135-SUM($N135:AB135),0)))),IF($N135="정액법",IF((AC$27-$I135)&lt;0,0,IF((AC$27-$I135)=0,$M135*$P135/12*(12-$J135+1),IF((AC$27-$I135)&lt;$O135,$M135*$P135,IF((AC$27-$I135)=$O135,$M135-SUM($Q135:AB135),0))))))</f>
        <v>0</v>
      </c>
      <c r="AD135" s="88">
        <f>IF($N135="정률법",IF((AD$27-$I135)&lt;0,0,IF((AD$27-$I135)=0,$M135*$P135/12*(12-$J135+1),IF((AD$27-$I135)&lt;$O135,($M135-SUM($P135:AC135))*$P135,IF((AD$27-$I135)=$O135,$M135-SUM($N135:AC135),0)))),IF($N135="정액법",IF((AD$27-$I135)&lt;0,0,IF((AD$27-$I135)=0,$M135*$P135/12*(12-$J135+1),IF((AD$27-$I135)&lt;$O135,$M135*$P135,IF((AD$27-$I135)=$O135,$M135-SUM($Q135:AC135),0))))))</f>
        <v>0</v>
      </c>
      <c r="AE135" s="89"/>
      <c r="AF135" s="90">
        <f t="shared" si="74"/>
        <v>0</v>
      </c>
      <c r="AG135" s="88">
        <f t="shared" si="75"/>
        <v>0</v>
      </c>
      <c r="AH135" s="91">
        <f t="shared" si="72"/>
        <v>0</v>
      </c>
      <c r="AI135" s="77"/>
      <c r="AJ135" s="77"/>
      <c r="AK135" s="77"/>
      <c r="AL135" s="77"/>
      <c r="AM135" s="77"/>
      <c r="AN135" s="92"/>
    </row>
    <row r="136" spans="2:40" s="47" customFormat="1" ht="13.5" hidden="1" outlineLevel="2">
      <c r="B136" s="76">
        <v>6</v>
      </c>
      <c r="C136" s="77"/>
      <c r="D136" s="77"/>
      <c r="E136" s="78"/>
      <c r="F136" s="77"/>
      <c r="G136" s="191"/>
      <c r="H136" s="79"/>
      <c r="I136" s="80"/>
      <c r="J136" s="81"/>
      <c r="K136" s="82"/>
      <c r="L136" s="82"/>
      <c r="M136" s="83">
        <f t="shared" si="73"/>
        <v>0</v>
      </c>
      <c r="N136" s="84" t="s">
        <v>65</v>
      </c>
      <c r="O136" s="85">
        <v>15</v>
      </c>
      <c r="P136" s="86">
        <f>IF($N136="정액법",VLOOKUP($O136,[1]Data!$J$3:$L$62,2),IF($N136="정률법",VLOOKUP($O136,[1]Data!$J$3:$L$62,3),"입력검증"))</f>
        <v>6.6000000000000003E-2</v>
      </c>
      <c r="Q136" s="108"/>
      <c r="R136" s="108"/>
      <c r="S136" s="108"/>
      <c r="T136" s="108"/>
      <c r="U136" s="108"/>
      <c r="V136" s="108"/>
      <c r="W136" s="108"/>
      <c r="X136" s="108"/>
      <c r="Y136" s="108"/>
      <c r="Z136" s="108"/>
      <c r="AA136" s="88">
        <f>IF($N136="정률법",IF((AA$27-$I136)&lt;0,0,IF((AA$27-$I136)=0,$M136*$P136/12*(12-$J136+1),IF((AA$27-$I136)&lt;$O136,($M136-SUM($P136:Z136))*$P136,IF((AA$27-$I136)=$O136,$M136-SUM($N136:Z136),0)))),IF($N136="정액법",IF((AA$27-$I136)&lt;0,0,IF((AA$27-$I136)=0,$M136*$P136/12*(12-$J136+1),IF((AA$27-$I136)&lt;$O136,$M136*$P136,IF((AA$27-$I136)=$O136,$M136-SUM($Q136:Z136),0))))))</f>
        <v>0</v>
      </c>
      <c r="AB136" s="88">
        <f>IF($N136="정률법",IF((AB$27-$I136)&lt;0,0,IF((AB$27-$I136)=0,$M136*$P136/12*(12-$J136+1),IF((AB$27-$I136)&lt;$O136,($M136-SUM($P136:AA136))*$P136,IF((AB$27-$I136)=$O136,$M136-SUM($N136:AA136),0)))),IF($N136="정액법",IF((AB$27-$I136)&lt;0,0,IF((AB$27-$I136)=0,$M136*$P136/12*(12-$J136+1),IF((AB$27-$I136)&lt;$O136,$M136*$P136,IF((AB$27-$I136)=$O136,$M136-SUM($Q136:AA136),0))))))</f>
        <v>0</v>
      </c>
      <c r="AC136" s="88">
        <f>IF($N136="정률법",IF((AC$27-$I136)&lt;0,0,IF((AC$27-$I136)=0,$M136*$P136/12*(12-$J136+1),IF((AC$27-$I136)&lt;$O136,($M136-SUM($P136:AB136))*$P136,IF((AC$27-$I136)=$O136,$M136-SUM($N136:AB136),0)))),IF($N136="정액법",IF((AC$27-$I136)&lt;0,0,IF((AC$27-$I136)=0,$M136*$P136/12*(12-$J136+1),IF((AC$27-$I136)&lt;$O136,$M136*$P136,IF((AC$27-$I136)=$O136,$M136-SUM($Q136:AB136),0))))))</f>
        <v>0</v>
      </c>
      <c r="AD136" s="88">
        <f>IF($N136="정률법",IF((AD$27-$I136)&lt;0,0,IF((AD$27-$I136)=0,$M136*$P136/12*(12-$J136+1),IF((AD$27-$I136)&lt;$O136,($M136-SUM($P136:AC136))*$P136,IF((AD$27-$I136)=$O136,$M136-SUM($N136:AC136),0)))),IF($N136="정액법",IF((AD$27-$I136)&lt;0,0,IF((AD$27-$I136)=0,$M136*$P136/12*(12-$J136+1),IF((AD$27-$I136)&lt;$O136,$M136*$P136,IF((AD$27-$I136)=$O136,$M136-SUM($Q136:AC136),0))))))</f>
        <v>0</v>
      </c>
      <c r="AE136" s="89"/>
      <c r="AF136" s="90">
        <f t="shared" si="74"/>
        <v>0</v>
      </c>
      <c r="AG136" s="88">
        <f t="shared" si="75"/>
        <v>0</v>
      </c>
      <c r="AH136" s="91">
        <f t="shared" si="72"/>
        <v>0</v>
      </c>
      <c r="AI136" s="77"/>
      <c r="AJ136" s="77"/>
      <c r="AK136" s="77"/>
      <c r="AL136" s="77"/>
      <c r="AM136" s="77"/>
      <c r="AN136" s="92"/>
    </row>
    <row r="137" spans="2:40" s="47" customFormat="1" ht="13.5" hidden="1" outlineLevel="2">
      <c r="B137" s="76">
        <v>7</v>
      </c>
      <c r="C137" s="77"/>
      <c r="D137" s="77"/>
      <c r="E137" s="78"/>
      <c r="F137" s="77"/>
      <c r="G137" s="191"/>
      <c r="H137" s="79"/>
      <c r="I137" s="80">
        <f t="shared" ref="I137:I140" si="76">VALUE(LEFT(TEXT($H137,"yyyy-mm-dd"),4))</f>
        <v>1900</v>
      </c>
      <c r="J137" s="81" t="str">
        <f t="shared" ref="J137:J140" si="77">MID(TEXT($H137,"yyyy-mm-dd"),6,2)</f>
        <v>01</v>
      </c>
      <c r="K137" s="82"/>
      <c r="L137" s="82"/>
      <c r="M137" s="83">
        <f t="shared" si="73"/>
        <v>0</v>
      </c>
      <c r="N137" s="84" t="s">
        <v>65</v>
      </c>
      <c r="O137" s="85">
        <v>15</v>
      </c>
      <c r="P137" s="86">
        <f>IF($N137="정액법",VLOOKUP($O137,[1]Data!$J$3:$L$62,2),IF($N137="정률법",VLOOKUP($O137,[1]Data!$J$3:$L$62,3),"입력검증"))</f>
        <v>6.6000000000000003E-2</v>
      </c>
      <c r="Q137" s="108"/>
      <c r="R137" s="108"/>
      <c r="S137" s="108"/>
      <c r="T137" s="108"/>
      <c r="U137" s="108"/>
      <c r="V137" s="108"/>
      <c r="W137" s="108"/>
      <c r="X137" s="108"/>
      <c r="Y137" s="108"/>
      <c r="Z137" s="108"/>
      <c r="AA137" s="88">
        <f>IF($N137="정률법",IF((AA$27-$I137)&lt;0,0,IF((AA$27-$I137)=0,$M137*$P137/12*(12-$J137+1),IF((AA$27-$I137)&lt;$O137,($M137-SUM($P137:Z137))*$P137,IF((AA$27-$I137)=$O137,$M137-SUM($N137:Z137),0)))),IF($N137="정액법",IF((AA$27-$I137)&lt;0,0,IF((AA$27-$I137)=0,$M137*$P137/12*(12-$J137+1),IF((AA$27-$I137)&lt;$O137,$M137*$P137,IF((AA$27-$I137)=$O137,$M137-SUM($Q137:Z137),0))))))</f>
        <v>0</v>
      </c>
      <c r="AB137" s="88">
        <f>IF($N137="정률법",IF((AB$27-$I137)&lt;0,0,IF((AB$27-$I137)=0,$M137*$P137/12*(12-$J137+1),IF((AB$27-$I137)&lt;$O137,($M137-SUM($P137:AA137))*$P137,IF((AB$27-$I137)=$O137,$M137-SUM($N137:AA137),0)))),IF($N137="정액법",IF((AB$27-$I137)&lt;0,0,IF((AB$27-$I137)=0,$M137*$P137/12*(12-$J137+1),IF((AB$27-$I137)&lt;$O137,$M137*$P137,IF((AB$27-$I137)=$O137,$M137-SUM($Q137:AA137),0))))))</f>
        <v>0</v>
      </c>
      <c r="AC137" s="88">
        <f>IF($N137="정률법",IF((AC$27-$I137)&lt;0,0,IF((AC$27-$I137)=0,$M137*$P137/12*(12-$J137+1),IF((AC$27-$I137)&lt;$O137,($M137-SUM($P137:AB137))*$P137,IF((AC$27-$I137)=$O137,$M137-SUM($N137:AB137),0)))),IF($N137="정액법",IF((AC$27-$I137)&lt;0,0,IF((AC$27-$I137)=0,$M137*$P137/12*(12-$J137+1),IF((AC$27-$I137)&lt;$O137,$M137*$P137,IF((AC$27-$I137)=$O137,$M137-SUM($Q137:AB137),0))))))</f>
        <v>0</v>
      </c>
      <c r="AD137" s="88">
        <f>IF($N137="정률법",IF((AD$27-$I137)&lt;0,0,IF((AD$27-$I137)=0,$M137*$P137/12*(12-$J137+1),IF((AD$27-$I137)&lt;$O137,($M137-SUM($P137:AC137))*$P137,IF((AD$27-$I137)=$O137,$M137-SUM($N137:AC137),0)))),IF($N137="정액법",IF((AD$27-$I137)&lt;0,0,IF((AD$27-$I137)=0,$M137*$P137/12*(12-$J137+1),IF((AD$27-$I137)&lt;$O137,$M137*$P137,IF((AD$27-$I137)=$O137,$M137-SUM($Q137:AC137),0))))))</f>
        <v>0</v>
      </c>
      <c r="AE137" s="89"/>
      <c r="AF137" s="90">
        <f t="shared" si="74"/>
        <v>0</v>
      </c>
      <c r="AG137" s="88">
        <f t="shared" si="75"/>
        <v>0</v>
      </c>
      <c r="AH137" s="91">
        <f t="shared" si="72"/>
        <v>0</v>
      </c>
      <c r="AI137" s="77"/>
      <c r="AJ137" s="77"/>
      <c r="AK137" s="77"/>
      <c r="AL137" s="77"/>
      <c r="AM137" s="77"/>
      <c r="AN137" s="92"/>
    </row>
    <row r="138" spans="2:40" s="47" customFormat="1" ht="13.5" hidden="1" outlineLevel="2">
      <c r="B138" s="76">
        <v>8</v>
      </c>
      <c r="C138" s="77"/>
      <c r="D138" s="77"/>
      <c r="E138" s="78"/>
      <c r="F138" s="77"/>
      <c r="G138" s="191"/>
      <c r="H138" s="79"/>
      <c r="I138" s="80">
        <f t="shared" si="76"/>
        <v>1900</v>
      </c>
      <c r="J138" s="81" t="str">
        <f t="shared" si="77"/>
        <v>01</v>
      </c>
      <c r="K138" s="82"/>
      <c r="L138" s="82"/>
      <c r="M138" s="83">
        <f t="shared" si="73"/>
        <v>0</v>
      </c>
      <c r="N138" s="84" t="s">
        <v>65</v>
      </c>
      <c r="O138" s="85">
        <v>15</v>
      </c>
      <c r="P138" s="86">
        <f>IF($N138="정액법",VLOOKUP($O138,[1]Data!$J$3:$L$62,2),IF($N138="정률법",VLOOKUP($O138,[1]Data!$J$3:$L$62,3),"입력검증"))</f>
        <v>6.6000000000000003E-2</v>
      </c>
      <c r="Q138" s="108"/>
      <c r="R138" s="108"/>
      <c r="S138" s="108"/>
      <c r="T138" s="108"/>
      <c r="U138" s="108"/>
      <c r="V138" s="108"/>
      <c r="W138" s="108"/>
      <c r="X138" s="108"/>
      <c r="Y138" s="108"/>
      <c r="Z138" s="108"/>
      <c r="AA138" s="88">
        <f>IF($N138="정률법",IF((AA$27-$I138)&lt;0,0,IF((AA$27-$I138)=0,$M138*$P138/12*(12-$J138+1),IF((AA$27-$I138)&lt;$O138,($M138-SUM($P138:Z138))*$P138,IF((AA$27-$I138)=$O138,$M138-SUM($N138:Z138),0)))),IF($N138="정액법",IF((AA$27-$I138)&lt;0,0,IF((AA$27-$I138)=0,$M138*$P138/12*(12-$J138+1),IF((AA$27-$I138)&lt;$O138,$M138*$P138,IF((AA$27-$I138)=$O138,$M138-SUM($Q138:Z138),0))))))</f>
        <v>0</v>
      </c>
      <c r="AB138" s="88">
        <f>IF($N138="정률법",IF((AB$27-$I138)&lt;0,0,IF((AB$27-$I138)=0,$M138*$P138/12*(12-$J138+1),IF((AB$27-$I138)&lt;$O138,($M138-SUM($P138:AA138))*$P138,IF((AB$27-$I138)=$O138,$M138-SUM($N138:AA138),0)))),IF($N138="정액법",IF((AB$27-$I138)&lt;0,0,IF((AB$27-$I138)=0,$M138*$P138/12*(12-$J138+1),IF((AB$27-$I138)&lt;$O138,$M138*$P138,IF((AB$27-$I138)=$O138,$M138-SUM($Q138:AA138),0))))))</f>
        <v>0</v>
      </c>
      <c r="AC138" s="88">
        <f>IF($N138="정률법",IF((AC$27-$I138)&lt;0,0,IF((AC$27-$I138)=0,$M138*$P138/12*(12-$J138+1),IF((AC$27-$I138)&lt;$O138,($M138-SUM($P138:AB138))*$P138,IF((AC$27-$I138)=$O138,$M138-SUM($N138:AB138),0)))),IF($N138="정액법",IF((AC$27-$I138)&lt;0,0,IF((AC$27-$I138)=0,$M138*$P138/12*(12-$J138+1),IF((AC$27-$I138)&lt;$O138,$M138*$P138,IF((AC$27-$I138)=$O138,$M138-SUM($Q138:AB138),0))))))</f>
        <v>0</v>
      </c>
      <c r="AD138" s="88">
        <f>IF($N138="정률법",IF((AD$27-$I138)&lt;0,0,IF((AD$27-$I138)=0,$M138*$P138/12*(12-$J138+1),IF((AD$27-$I138)&lt;$O138,($M138-SUM($P138:AC138))*$P138,IF((AD$27-$I138)=$O138,$M138-SUM($N138:AC138),0)))),IF($N138="정액법",IF((AD$27-$I138)&lt;0,0,IF((AD$27-$I138)=0,$M138*$P138/12*(12-$J138+1),IF((AD$27-$I138)&lt;$O138,$M138*$P138,IF((AD$27-$I138)=$O138,$M138-SUM($Q138:AC138),0))))))</f>
        <v>0</v>
      </c>
      <c r="AE138" s="89"/>
      <c r="AF138" s="90">
        <f t="shared" si="74"/>
        <v>0</v>
      </c>
      <c r="AG138" s="88">
        <f t="shared" si="75"/>
        <v>0</v>
      </c>
      <c r="AH138" s="91">
        <f t="shared" si="72"/>
        <v>0</v>
      </c>
      <c r="AI138" s="77"/>
      <c r="AJ138" s="77"/>
      <c r="AK138" s="77"/>
      <c r="AL138" s="77"/>
      <c r="AM138" s="77"/>
      <c r="AN138" s="92"/>
    </row>
    <row r="139" spans="2:40" s="47" customFormat="1" ht="13.5" hidden="1" outlineLevel="2">
      <c r="B139" s="76">
        <v>9</v>
      </c>
      <c r="C139" s="77"/>
      <c r="D139" s="77"/>
      <c r="E139" s="78"/>
      <c r="F139" s="77"/>
      <c r="G139" s="191"/>
      <c r="H139" s="79"/>
      <c r="I139" s="80">
        <f t="shared" si="76"/>
        <v>1900</v>
      </c>
      <c r="J139" s="81" t="str">
        <f t="shared" si="77"/>
        <v>01</v>
      </c>
      <c r="K139" s="82"/>
      <c r="L139" s="82"/>
      <c r="M139" s="83">
        <f t="shared" si="73"/>
        <v>0</v>
      </c>
      <c r="N139" s="84" t="s">
        <v>65</v>
      </c>
      <c r="O139" s="85">
        <v>15</v>
      </c>
      <c r="P139" s="86">
        <f>IF($N139="정액법",VLOOKUP($O139,[1]Data!$J$3:$L$62,2),IF($N139="정률법",VLOOKUP($O139,[1]Data!$J$3:$L$62,3),"입력검증"))</f>
        <v>6.6000000000000003E-2</v>
      </c>
      <c r="Q139" s="108"/>
      <c r="R139" s="108"/>
      <c r="S139" s="108"/>
      <c r="T139" s="108"/>
      <c r="U139" s="108"/>
      <c r="V139" s="108"/>
      <c r="W139" s="108"/>
      <c r="X139" s="108"/>
      <c r="Y139" s="108"/>
      <c r="Z139" s="108"/>
      <c r="AA139" s="88">
        <f>IF($N139="정률법",IF((AA$27-$I139)&lt;0,0,IF((AA$27-$I139)=0,$M139*$P139/12*(12-$J139+1),IF((AA$27-$I139)&lt;$O139,($M139-SUM($P139:Z139))*$P139,IF((AA$27-$I139)=$O139,$M139-SUM($N139:Z139),0)))),IF($N139="정액법",IF((AA$27-$I139)&lt;0,0,IF((AA$27-$I139)=0,$M139*$P139/12*(12-$J139+1),IF((AA$27-$I139)&lt;$O139,$M139*$P139,IF((AA$27-$I139)=$O139,$M139-SUM($Q139:Z139),0))))))</f>
        <v>0</v>
      </c>
      <c r="AB139" s="88">
        <f>IF($N139="정률법",IF((AB$27-$I139)&lt;0,0,IF((AB$27-$I139)=0,$M139*$P139/12*(12-$J139+1),IF((AB$27-$I139)&lt;$O139,($M139-SUM($P139:AA139))*$P139,IF((AB$27-$I139)=$O139,$M139-SUM($N139:AA139),0)))),IF($N139="정액법",IF((AB$27-$I139)&lt;0,0,IF((AB$27-$I139)=0,$M139*$P139/12*(12-$J139+1),IF((AB$27-$I139)&lt;$O139,$M139*$P139,IF((AB$27-$I139)=$O139,$M139-SUM($Q139:AA139),0))))))</f>
        <v>0</v>
      </c>
      <c r="AC139" s="88">
        <f>IF($N139="정률법",IF((AC$27-$I139)&lt;0,0,IF((AC$27-$I139)=0,$M139*$P139/12*(12-$J139+1),IF((AC$27-$I139)&lt;$O139,($M139-SUM($P139:AB139))*$P139,IF((AC$27-$I139)=$O139,$M139-SUM($N139:AB139),0)))),IF($N139="정액법",IF((AC$27-$I139)&lt;0,0,IF((AC$27-$I139)=0,$M139*$P139/12*(12-$J139+1),IF((AC$27-$I139)&lt;$O139,$M139*$P139,IF((AC$27-$I139)=$O139,$M139-SUM($Q139:AB139),0))))))</f>
        <v>0</v>
      </c>
      <c r="AD139" s="88">
        <f>IF($N139="정률법",IF((AD$27-$I139)&lt;0,0,IF((AD$27-$I139)=0,$M139*$P139/12*(12-$J139+1),IF((AD$27-$I139)&lt;$O139,($M139-SUM($P139:AC139))*$P139,IF((AD$27-$I139)=$O139,$M139-SUM($N139:AC139),0)))),IF($N139="정액법",IF((AD$27-$I139)&lt;0,0,IF((AD$27-$I139)=0,$M139*$P139/12*(12-$J139+1),IF((AD$27-$I139)&lt;$O139,$M139*$P139,IF((AD$27-$I139)=$O139,$M139-SUM($Q139:AC139),0))))))</f>
        <v>0</v>
      </c>
      <c r="AE139" s="89"/>
      <c r="AF139" s="90">
        <f t="shared" si="74"/>
        <v>0</v>
      </c>
      <c r="AG139" s="88">
        <f t="shared" si="75"/>
        <v>0</v>
      </c>
      <c r="AH139" s="91">
        <f t="shared" si="72"/>
        <v>0</v>
      </c>
      <c r="AI139" s="77"/>
      <c r="AJ139" s="77"/>
      <c r="AK139" s="77"/>
      <c r="AL139" s="77"/>
      <c r="AM139" s="77"/>
      <c r="AN139" s="92"/>
    </row>
    <row r="140" spans="2:40" s="47" customFormat="1" ht="13.5" hidden="1" outlineLevel="2">
      <c r="B140" s="76">
        <v>10</v>
      </c>
      <c r="C140" s="77"/>
      <c r="D140" s="77"/>
      <c r="E140" s="78"/>
      <c r="F140" s="77"/>
      <c r="G140" s="191"/>
      <c r="H140" s="79"/>
      <c r="I140" s="80">
        <f t="shared" si="76"/>
        <v>1900</v>
      </c>
      <c r="J140" s="81" t="str">
        <f t="shared" si="77"/>
        <v>01</v>
      </c>
      <c r="K140" s="82"/>
      <c r="L140" s="82"/>
      <c r="M140" s="83">
        <f t="shared" si="73"/>
        <v>0</v>
      </c>
      <c r="N140" s="84" t="s">
        <v>65</v>
      </c>
      <c r="O140" s="85">
        <v>15</v>
      </c>
      <c r="P140" s="86">
        <f>IF($N140="정액법",VLOOKUP($O140,[1]Data!$J$3:$L$62,2),IF($N140="정률법",VLOOKUP($O140,[1]Data!$J$3:$L$62,3),"입력검증"))</f>
        <v>6.6000000000000003E-2</v>
      </c>
      <c r="Q140" s="108"/>
      <c r="R140" s="108"/>
      <c r="S140" s="108"/>
      <c r="T140" s="108"/>
      <c r="U140" s="108"/>
      <c r="V140" s="108"/>
      <c r="W140" s="108"/>
      <c r="X140" s="108"/>
      <c r="Y140" s="108"/>
      <c r="Z140" s="108"/>
      <c r="AA140" s="88">
        <f>IF($N140="정률법",IF((AA$27-$I140)&lt;0,0,IF((AA$27-$I140)=0,$M140*$P140/12*(12-$J140+1),IF((AA$27-$I140)&lt;$O140,($M140-SUM($P140:Z140))*$P140,IF((AA$27-$I140)=$O140,$M140-SUM($N140:Z140),0)))),IF($N140="정액법",IF((AA$27-$I140)&lt;0,0,IF((AA$27-$I140)=0,$M140*$P140/12*(12-$J140+1),IF((AA$27-$I140)&lt;$O140,$M140*$P140,IF((AA$27-$I140)=$O140,$M140-SUM($Q140:Z140),0))))))</f>
        <v>0</v>
      </c>
      <c r="AB140" s="88">
        <f>IF($N140="정률법",IF((AB$27-$I140)&lt;0,0,IF((AB$27-$I140)=0,$M140*$P140/12*(12-$J140+1),IF((AB$27-$I140)&lt;$O140,($M140-SUM($P140:AA140))*$P140,IF((AB$27-$I140)=$O140,$M140-SUM($N140:AA140),0)))),IF($N140="정액법",IF((AB$27-$I140)&lt;0,0,IF((AB$27-$I140)=0,$M140*$P140/12*(12-$J140+1),IF((AB$27-$I140)&lt;$O140,$M140*$P140,IF((AB$27-$I140)=$O140,$M140-SUM($Q140:AA140),0))))))</f>
        <v>0</v>
      </c>
      <c r="AC140" s="88">
        <f>IF($N140="정률법",IF((AC$27-$I140)&lt;0,0,IF((AC$27-$I140)=0,$M140*$P140/12*(12-$J140+1),IF((AC$27-$I140)&lt;$O140,($M140-SUM($P140:AB140))*$P140,IF((AC$27-$I140)=$O140,$M140-SUM($N140:AB140),0)))),IF($N140="정액법",IF((AC$27-$I140)&lt;0,0,IF((AC$27-$I140)=0,$M140*$P140/12*(12-$J140+1),IF((AC$27-$I140)&lt;$O140,$M140*$P140,IF((AC$27-$I140)=$O140,$M140-SUM($Q140:AB140),0))))))</f>
        <v>0</v>
      </c>
      <c r="AD140" s="88">
        <f>IF($N140="정률법",IF((AD$27-$I140)&lt;0,0,IF((AD$27-$I140)=0,$M140*$P140/12*(12-$J140+1),IF((AD$27-$I140)&lt;$O140,($M140-SUM($P140:AC140))*$P140,IF((AD$27-$I140)=$O140,$M140-SUM($N140:AC140),0)))),IF($N140="정액법",IF((AD$27-$I140)&lt;0,0,IF((AD$27-$I140)=0,$M140*$P140/12*(12-$J140+1),IF((AD$27-$I140)&lt;$O140,$M140*$P140,IF((AD$27-$I140)=$O140,$M140-SUM($Q140:AC140),0))))))</f>
        <v>0</v>
      </c>
      <c r="AE140" s="89"/>
      <c r="AF140" s="90">
        <f t="shared" si="74"/>
        <v>0</v>
      </c>
      <c r="AG140" s="88">
        <f t="shared" si="75"/>
        <v>0</v>
      </c>
      <c r="AH140" s="91">
        <f t="shared" si="72"/>
        <v>0</v>
      </c>
      <c r="AI140" s="77"/>
      <c r="AJ140" s="77"/>
      <c r="AK140" s="77"/>
      <c r="AL140" s="77"/>
      <c r="AM140" s="77"/>
      <c r="AN140" s="92"/>
    </row>
    <row r="141" spans="2:40" s="47" customFormat="1" ht="13.5" outlineLevel="1" collapsed="1">
      <c r="B141" s="94"/>
      <c r="C141" s="95" t="s">
        <v>66</v>
      </c>
      <c r="D141" s="94"/>
      <c r="E141" s="96"/>
      <c r="F141" s="94"/>
      <c r="G141" s="97">
        <f>+G131</f>
        <v>2021</v>
      </c>
      <c r="H141" s="98"/>
      <c r="I141" s="98"/>
      <c r="J141" s="98"/>
      <c r="K141" s="99">
        <f>SUM(K131:K140)</f>
        <v>0</v>
      </c>
      <c r="L141" s="99">
        <f>SUM(L131:L140)</f>
        <v>0</v>
      </c>
      <c r="M141" s="99">
        <f>SUM(M131:M140)</f>
        <v>0</v>
      </c>
      <c r="N141" s="96"/>
      <c r="O141" s="96"/>
      <c r="P141" s="100"/>
      <c r="Q141" s="101">
        <f>SUM(N131:N140)</f>
        <v>0</v>
      </c>
      <c r="R141" s="101">
        <f t="shared" ref="R141:AD141" si="78">SUM(R131:R140)</f>
        <v>0</v>
      </c>
      <c r="S141" s="101">
        <f t="shared" si="78"/>
        <v>0</v>
      </c>
      <c r="T141" s="101">
        <f t="shared" si="78"/>
        <v>0</v>
      </c>
      <c r="U141" s="101">
        <f t="shared" si="78"/>
        <v>0</v>
      </c>
      <c r="V141" s="101">
        <f t="shared" si="78"/>
        <v>0</v>
      </c>
      <c r="W141" s="101">
        <f t="shared" si="78"/>
        <v>0</v>
      </c>
      <c r="X141" s="101">
        <f t="shared" si="78"/>
        <v>0</v>
      </c>
      <c r="Y141" s="101">
        <f t="shared" si="78"/>
        <v>0</v>
      </c>
      <c r="Z141" s="101">
        <f t="shared" si="78"/>
        <v>0</v>
      </c>
      <c r="AA141" s="101">
        <f t="shared" si="78"/>
        <v>0</v>
      </c>
      <c r="AB141" s="101">
        <f t="shared" si="78"/>
        <v>0</v>
      </c>
      <c r="AC141" s="101">
        <f t="shared" si="78"/>
        <v>0</v>
      </c>
      <c r="AD141" s="102">
        <f t="shared" si="78"/>
        <v>0</v>
      </c>
      <c r="AE141" s="103"/>
      <c r="AF141" s="104">
        <f>SUM(AF131:AF140)</f>
        <v>0</v>
      </c>
      <c r="AG141" s="101">
        <f>SUM(AG131:AG140)</f>
        <v>0</v>
      </c>
      <c r="AH141" s="105">
        <f>SUM(AH131:AH140)</f>
        <v>0</v>
      </c>
      <c r="AI141" s="101"/>
      <c r="AJ141" s="101"/>
      <c r="AK141" s="101"/>
      <c r="AL141" s="101"/>
      <c r="AM141" s="101"/>
      <c r="AN141" s="106"/>
    </row>
    <row r="142" spans="2:40" s="47" customFormat="1" ht="13.5" hidden="1" outlineLevel="2">
      <c r="B142" s="76">
        <v>1</v>
      </c>
      <c r="C142" s="77"/>
      <c r="D142" s="77"/>
      <c r="E142" s="78"/>
      <c r="F142" s="77"/>
      <c r="G142" s="191">
        <v>2022</v>
      </c>
      <c r="H142" s="79"/>
      <c r="I142" s="80"/>
      <c r="J142" s="81"/>
      <c r="K142" s="82"/>
      <c r="L142" s="82"/>
      <c r="M142" s="83">
        <f>K142+L142</f>
        <v>0</v>
      </c>
      <c r="N142" s="84" t="s">
        <v>65</v>
      </c>
      <c r="O142" s="85">
        <v>10</v>
      </c>
      <c r="P142" s="86">
        <f>IF($N142="정액법",VLOOKUP($O142,[1]Data!$J$3:$L$62,2),IF($N142="정률법",VLOOKUP($O142,[1]Data!$J$3:$L$62,3),"입력검증"))</f>
        <v>0.1</v>
      </c>
      <c r="Q142" s="108"/>
      <c r="R142" s="108"/>
      <c r="S142" s="108"/>
      <c r="T142" s="108"/>
      <c r="U142" s="108"/>
      <c r="V142" s="108"/>
      <c r="W142" s="108"/>
      <c r="X142" s="108"/>
      <c r="Y142" s="108"/>
      <c r="Z142" s="108"/>
      <c r="AA142" s="108"/>
      <c r="AB142" s="88">
        <f>IF($N142="정률법",IF((AB$27-$I142)&lt;0,0,IF((AB$27-$I142)=0,$M142*$P142/12*(12-$J142+1),IF((AB$27-$I142)&lt;$O142,($M142-SUM($P142:AA142))*$P142,IF((AB$27-$I142)=$O142,$M142-SUM($N142:AA142),0)))),IF($N142="정액법",IF((AB$27-$I142)&lt;0,0,IF((AB$27-$I142)=0,$M142*$P142/12*(12-$J142+1),IF((AB$27-$I142)&lt;$O142,$M142*$P142,IF((AB$27-$I142)=$O142,$M142-SUM($Q142:AA142),0))))))</f>
        <v>0</v>
      </c>
      <c r="AC142" s="88">
        <f>IF($N142="정률법",IF((AC$27-$I142)&lt;0,0,IF((AC$27-$I142)=0,$M142*$P142/12*(12-$J142+1),IF((AC$27-$I142)&lt;$O142,($M142-SUM($P142:AB142))*$P142,IF((AC$27-$I142)=$O142,$M142-SUM($N142:AB142),0)))),IF($N142="정액법",IF((AC$27-$I142)&lt;0,0,IF((AC$27-$I142)=0,$M142*$P142/12*(12-$J142+1),IF((AC$27-$I142)&lt;$O142,$M142*$P142,IF((AC$27-$I142)=$O142,$M142-SUM($Q142:AB142),0))))))</f>
        <v>0</v>
      </c>
      <c r="AD142" s="88">
        <f>IF($N142="정률법",IF((AD$27-$I142)&lt;0,0,IF((AD$27-$I142)=0,$M142*$P142/12*(12-$J142+1),IF((AD$27-$I142)&lt;$O142,($M142-SUM($P142:AC142))*$P142,IF((AD$27-$I142)=$O142,$M142-SUM($N142:AC142),0)))),IF($N142="정액법",IF((AD$27-$I142)&lt;0,0,IF((AD$27-$I142)=0,$M142*$P142/12*(12-$J142+1),IF((AD$27-$I142)&lt;$O142,$M142*$P142,IF((AD$27-$I142)=$O142,$M142-SUM($Q142:AC142),0))))))</f>
        <v>0</v>
      </c>
      <c r="AE142" s="89"/>
      <c r="AF142" s="90">
        <f>SUM(Q142:AE142)</f>
        <v>0</v>
      </c>
      <c r="AG142" s="88">
        <f>M142-AF142</f>
        <v>0</v>
      </c>
      <c r="AH142" s="91">
        <f t="shared" ref="AH142:AH151" si="79">IFERROR(INT(AG142*K142/M142),0)</f>
        <v>0</v>
      </c>
      <c r="AI142" s="77"/>
      <c r="AJ142" s="77"/>
      <c r="AK142" s="77"/>
      <c r="AL142" s="77"/>
      <c r="AM142" s="77"/>
      <c r="AN142" s="92"/>
    </row>
    <row r="143" spans="2:40" s="47" customFormat="1" ht="13.5" hidden="1" outlineLevel="2">
      <c r="B143" s="76">
        <v>2</v>
      </c>
      <c r="C143" s="77"/>
      <c r="D143" s="77"/>
      <c r="E143" s="78"/>
      <c r="F143" s="77"/>
      <c r="G143" s="191"/>
      <c r="H143" s="79"/>
      <c r="I143" s="80"/>
      <c r="J143" s="81"/>
      <c r="K143" s="82"/>
      <c r="L143" s="82"/>
      <c r="M143" s="83">
        <f t="shared" ref="M143:M151" si="80">K143+L143</f>
        <v>0</v>
      </c>
      <c r="N143" s="84" t="s">
        <v>65</v>
      </c>
      <c r="O143" s="85">
        <v>10</v>
      </c>
      <c r="P143" s="86">
        <f>IF($N143="정액법",VLOOKUP($O143,[1]Data!$J$3:$L$62,2),IF($N143="정률법",VLOOKUP($O143,[1]Data!$J$3:$L$62,3),"입력검증"))</f>
        <v>0.1</v>
      </c>
      <c r="Q143" s="108"/>
      <c r="R143" s="108"/>
      <c r="S143" s="108"/>
      <c r="T143" s="108"/>
      <c r="U143" s="108"/>
      <c r="V143" s="108"/>
      <c r="W143" s="108"/>
      <c r="X143" s="108"/>
      <c r="Y143" s="108"/>
      <c r="Z143" s="108"/>
      <c r="AA143" s="108"/>
      <c r="AB143" s="88">
        <f>IF($N143="정률법",IF((AB$27-$I143)&lt;0,0,IF((AB$27-$I143)=0,$M143*$P143/12*(12-$J143+1),IF((AB$27-$I143)&lt;$O143,($M143-SUM($P143:AA143))*$P143,IF((AB$27-$I143)=$O143,$M143-SUM($N143:AA143),0)))),IF($N143="정액법",IF((AB$27-$I143)&lt;0,0,IF((AB$27-$I143)=0,$M143*$P143/12*(12-$J143+1),IF((AB$27-$I143)&lt;$O143,$M143*$P143,IF((AB$27-$I143)=$O143,$M143-SUM($Q143:AA143),0))))))</f>
        <v>0</v>
      </c>
      <c r="AC143" s="88">
        <f>IF($N143="정률법",IF((AC$27-$I143)&lt;0,0,IF((AC$27-$I143)=0,$M143*$P143/12*(12-$J143+1),IF((AC$27-$I143)&lt;$O143,($M143-SUM($P143:AB143))*$P143,IF((AC$27-$I143)=$O143,$M143-SUM($N143:AB143),0)))),IF($N143="정액법",IF((AC$27-$I143)&lt;0,0,IF((AC$27-$I143)=0,$M143*$P143/12*(12-$J143+1),IF((AC$27-$I143)&lt;$O143,$M143*$P143,IF((AC$27-$I143)=$O143,$M143-SUM($Q143:AB143),0))))))</f>
        <v>0</v>
      </c>
      <c r="AD143" s="88">
        <f>IF($N143="정률법",IF((AD$27-$I143)&lt;0,0,IF((AD$27-$I143)=0,$M143*$P143/12*(12-$J143+1),IF((AD$27-$I143)&lt;$O143,($M143-SUM($P143:AC143))*$P143,IF((AD$27-$I143)=$O143,$M143-SUM($N143:AC143),0)))),IF($N143="정액법",IF((AD$27-$I143)&lt;0,0,IF((AD$27-$I143)=0,$M143*$P143/12*(12-$J143+1),IF((AD$27-$I143)&lt;$O143,$M143*$P143,IF((AD$27-$I143)=$O143,$M143-SUM($Q143:AC143),0))))))</f>
        <v>0</v>
      </c>
      <c r="AE143" s="89"/>
      <c r="AF143" s="90">
        <f t="shared" ref="AF143:AF151" si="81">SUM(Q143:AE143)</f>
        <v>0</v>
      </c>
      <c r="AG143" s="88">
        <f t="shared" ref="AG143:AG151" si="82">M143-AF143</f>
        <v>0</v>
      </c>
      <c r="AH143" s="91">
        <f t="shared" si="79"/>
        <v>0</v>
      </c>
      <c r="AI143" s="77"/>
      <c r="AJ143" s="77"/>
      <c r="AK143" s="77"/>
      <c r="AL143" s="77"/>
      <c r="AM143" s="77"/>
      <c r="AN143" s="92"/>
    </row>
    <row r="144" spans="2:40" s="47" customFormat="1" ht="13.5" hidden="1" outlineLevel="2">
      <c r="B144" s="76">
        <v>3</v>
      </c>
      <c r="C144" s="77"/>
      <c r="D144" s="77"/>
      <c r="E144" s="78"/>
      <c r="F144" s="77"/>
      <c r="G144" s="191"/>
      <c r="H144" s="79"/>
      <c r="I144" s="80"/>
      <c r="J144" s="81"/>
      <c r="K144" s="82"/>
      <c r="L144" s="82"/>
      <c r="M144" s="83">
        <f t="shared" si="80"/>
        <v>0</v>
      </c>
      <c r="N144" s="84" t="s">
        <v>65</v>
      </c>
      <c r="O144" s="85">
        <v>15</v>
      </c>
      <c r="P144" s="86">
        <f>IF($N144="정액법",VLOOKUP($O144,[1]Data!$J$3:$L$62,2),IF($N144="정률법",VLOOKUP($O144,[1]Data!$J$3:$L$62,3),"입력검증"))</f>
        <v>6.6000000000000003E-2</v>
      </c>
      <c r="Q144" s="108"/>
      <c r="R144" s="108"/>
      <c r="S144" s="108"/>
      <c r="T144" s="108"/>
      <c r="U144" s="108"/>
      <c r="V144" s="108"/>
      <c r="W144" s="108"/>
      <c r="X144" s="108"/>
      <c r="Y144" s="108"/>
      <c r="Z144" s="108"/>
      <c r="AA144" s="108"/>
      <c r="AB144" s="88">
        <f>IF($N144="정률법",IF((AB$27-$I144)&lt;0,0,IF((AB$27-$I144)=0,$M144*$P144/12*(12-$J144+1),IF((AB$27-$I144)&lt;$O144,($M144-SUM($P144:AA144))*$P144,IF((AB$27-$I144)=$O144,$M144-SUM($N144:AA144),0)))),IF($N144="정액법",IF((AB$27-$I144)&lt;0,0,IF((AB$27-$I144)=0,$M144*$P144/12*(12-$J144+1),IF((AB$27-$I144)&lt;$O144,$M144*$P144,IF((AB$27-$I144)=$O144,$M144-SUM($Q144:AA144),0))))))</f>
        <v>0</v>
      </c>
      <c r="AC144" s="88">
        <f>IF($N144="정률법",IF((AC$27-$I144)&lt;0,0,IF((AC$27-$I144)=0,$M144*$P144/12*(12-$J144+1),IF((AC$27-$I144)&lt;$O144,($M144-SUM($P144:AB144))*$P144,IF((AC$27-$I144)=$O144,$M144-SUM($N144:AB144),0)))),IF($N144="정액법",IF((AC$27-$I144)&lt;0,0,IF((AC$27-$I144)=0,$M144*$P144/12*(12-$J144+1),IF((AC$27-$I144)&lt;$O144,$M144*$P144,IF((AC$27-$I144)=$O144,$M144-SUM($Q144:AB144),0))))))</f>
        <v>0</v>
      </c>
      <c r="AD144" s="88">
        <f>IF($N144="정률법",IF((AD$27-$I144)&lt;0,0,IF((AD$27-$I144)=0,$M144*$P144/12*(12-$J144+1),IF((AD$27-$I144)&lt;$O144,($M144-SUM($P144:AC144))*$P144,IF((AD$27-$I144)=$O144,$M144-SUM($N144:AC144),0)))),IF($N144="정액법",IF((AD$27-$I144)&lt;0,0,IF((AD$27-$I144)=0,$M144*$P144/12*(12-$J144+1),IF((AD$27-$I144)&lt;$O144,$M144*$P144,IF((AD$27-$I144)=$O144,$M144-SUM($Q144:AC144),0))))))</f>
        <v>0</v>
      </c>
      <c r="AE144" s="89"/>
      <c r="AF144" s="90">
        <f t="shared" si="81"/>
        <v>0</v>
      </c>
      <c r="AG144" s="88">
        <f t="shared" si="82"/>
        <v>0</v>
      </c>
      <c r="AH144" s="91">
        <f t="shared" si="79"/>
        <v>0</v>
      </c>
      <c r="AI144" s="77"/>
      <c r="AJ144" s="77"/>
      <c r="AK144" s="77"/>
      <c r="AL144" s="77"/>
      <c r="AM144" s="77"/>
      <c r="AN144" s="92"/>
    </row>
    <row r="145" spans="2:40" s="47" customFormat="1" ht="13.5" hidden="1" outlineLevel="2">
      <c r="B145" s="76">
        <v>4</v>
      </c>
      <c r="C145" s="77"/>
      <c r="D145" s="77"/>
      <c r="E145" s="78"/>
      <c r="F145" s="77"/>
      <c r="G145" s="191"/>
      <c r="H145" s="79"/>
      <c r="I145" s="80"/>
      <c r="J145" s="81"/>
      <c r="K145" s="82"/>
      <c r="L145" s="82"/>
      <c r="M145" s="83">
        <f t="shared" si="80"/>
        <v>0</v>
      </c>
      <c r="N145" s="84" t="s">
        <v>65</v>
      </c>
      <c r="O145" s="85">
        <v>15</v>
      </c>
      <c r="P145" s="86">
        <f>IF($N145="정액법",VLOOKUP($O145,[1]Data!$J$3:$L$62,2),IF($N145="정률법",VLOOKUP($O145,[1]Data!$J$3:$L$62,3),"입력검증"))</f>
        <v>6.6000000000000003E-2</v>
      </c>
      <c r="Q145" s="108"/>
      <c r="R145" s="108"/>
      <c r="S145" s="108"/>
      <c r="T145" s="108"/>
      <c r="U145" s="108"/>
      <c r="V145" s="108"/>
      <c r="W145" s="108"/>
      <c r="X145" s="108"/>
      <c r="Y145" s="108"/>
      <c r="Z145" s="108"/>
      <c r="AA145" s="108"/>
      <c r="AB145" s="88">
        <f>IF($N145="정률법",IF((AB$27-$I145)&lt;0,0,IF((AB$27-$I145)=0,$M145*$P145/12*(12-$J145+1),IF((AB$27-$I145)&lt;$O145,($M145-SUM($P145:AA145))*$P145,IF((AB$27-$I145)=$O145,$M145-SUM($N145:AA145),0)))),IF($N145="정액법",IF((AB$27-$I145)&lt;0,0,IF((AB$27-$I145)=0,$M145*$P145/12*(12-$J145+1),IF((AB$27-$I145)&lt;$O145,$M145*$P145,IF((AB$27-$I145)=$O145,$M145-SUM($Q145:AA145),0))))))</f>
        <v>0</v>
      </c>
      <c r="AC145" s="88">
        <f>IF($N145="정률법",IF((AC$27-$I145)&lt;0,0,IF((AC$27-$I145)=0,$M145*$P145/12*(12-$J145+1),IF((AC$27-$I145)&lt;$O145,($M145-SUM($P145:AB145))*$P145,IF((AC$27-$I145)=$O145,$M145-SUM($N145:AB145),0)))),IF($N145="정액법",IF((AC$27-$I145)&lt;0,0,IF((AC$27-$I145)=0,$M145*$P145/12*(12-$J145+1),IF((AC$27-$I145)&lt;$O145,$M145*$P145,IF((AC$27-$I145)=$O145,$M145-SUM($Q145:AB145),0))))))</f>
        <v>0</v>
      </c>
      <c r="AD145" s="88">
        <f>IF($N145="정률법",IF((AD$27-$I145)&lt;0,0,IF((AD$27-$I145)=0,$M145*$P145/12*(12-$J145+1),IF((AD$27-$I145)&lt;$O145,($M145-SUM($P145:AC145))*$P145,IF((AD$27-$I145)=$O145,$M145-SUM($N145:AC145),0)))),IF($N145="정액법",IF((AD$27-$I145)&lt;0,0,IF((AD$27-$I145)=0,$M145*$P145/12*(12-$J145+1),IF((AD$27-$I145)&lt;$O145,$M145*$P145,IF((AD$27-$I145)=$O145,$M145-SUM($Q145:AC145),0))))))</f>
        <v>0</v>
      </c>
      <c r="AE145" s="89"/>
      <c r="AF145" s="90">
        <f t="shared" si="81"/>
        <v>0</v>
      </c>
      <c r="AG145" s="88">
        <f t="shared" si="82"/>
        <v>0</v>
      </c>
      <c r="AH145" s="91">
        <f t="shared" si="79"/>
        <v>0</v>
      </c>
      <c r="AI145" s="77"/>
      <c r="AJ145" s="77"/>
      <c r="AK145" s="77"/>
      <c r="AL145" s="77"/>
      <c r="AM145" s="77"/>
      <c r="AN145" s="92"/>
    </row>
    <row r="146" spans="2:40" s="47" customFormat="1" ht="13.5" hidden="1" outlineLevel="2">
      <c r="B146" s="76">
        <v>5</v>
      </c>
      <c r="C146" s="77"/>
      <c r="D146" s="77"/>
      <c r="E146" s="78"/>
      <c r="F146" s="77"/>
      <c r="G146" s="191"/>
      <c r="H146" s="79"/>
      <c r="I146" s="80"/>
      <c r="J146" s="81"/>
      <c r="K146" s="82"/>
      <c r="L146" s="82"/>
      <c r="M146" s="83">
        <f t="shared" si="80"/>
        <v>0</v>
      </c>
      <c r="N146" s="84" t="s">
        <v>65</v>
      </c>
      <c r="O146" s="85">
        <v>15</v>
      </c>
      <c r="P146" s="86">
        <f>IF($N146="정액법",VLOOKUP($O146,[1]Data!$J$3:$L$62,2),IF($N146="정률법",VLOOKUP($O146,[1]Data!$J$3:$L$62,3),"입력검증"))</f>
        <v>6.6000000000000003E-2</v>
      </c>
      <c r="Q146" s="108"/>
      <c r="R146" s="108"/>
      <c r="S146" s="108"/>
      <c r="T146" s="108"/>
      <c r="U146" s="108"/>
      <c r="V146" s="108"/>
      <c r="W146" s="108"/>
      <c r="X146" s="108"/>
      <c r="Y146" s="108"/>
      <c r="Z146" s="108"/>
      <c r="AA146" s="108"/>
      <c r="AB146" s="88">
        <f>IF($N146="정률법",IF((AB$27-$I146)&lt;0,0,IF((AB$27-$I146)=0,$M146*$P146/12*(12-$J146+1),IF((AB$27-$I146)&lt;$O146,($M146-SUM($P146:AA146))*$P146,IF((AB$27-$I146)=$O146,$M146-SUM($N146:AA146),0)))),IF($N146="정액법",IF((AB$27-$I146)&lt;0,0,IF((AB$27-$I146)=0,$M146*$P146/12*(12-$J146+1),IF((AB$27-$I146)&lt;$O146,$M146*$P146,IF((AB$27-$I146)=$O146,$M146-SUM($Q146:AA146),0))))))</f>
        <v>0</v>
      </c>
      <c r="AC146" s="88">
        <f>IF($N146="정률법",IF((AC$27-$I146)&lt;0,0,IF((AC$27-$I146)=0,$M146*$P146/12*(12-$J146+1),IF((AC$27-$I146)&lt;$O146,($M146-SUM($P146:AB146))*$P146,IF((AC$27-$I146)=$O146,$M146-SUM($N146:AB146),0)))),IF($N146="정액법",IF((AC$27-$I146)&lt;0,0,IF((AC$27-$I146)=0,$M146*$P146/12*(12-$J146+1),IF((AC$27-$I146)&lt;$O146,$M146*$P146,IF((AC$27-$I146)=$O146,$M146-SUM($Q146:AB146),0))))))</f>
        <v>0</v>
      </c>
      <c r="AD146" s="88">
        <f>IF($N146="정률법",IF((AD$27-$I146)&lt;0,0,IF((AD$27-$I146)=0,$M146*$P146/12*(12-$J146+1),IF((AD$27-$I146)&lt;$O146,($M146-SUM($P146:AC146))*$P146,IF((AD$27-$I146)=$O146,$M146-SUM($N146:AC146),0)))),IF($N146="정액법",IF((AD$27-$I146)&lt;0,0,IF((AD$27-$I146)=0,$M146*$P146/12*(12-$J146+1),IF((AD$27-$I146)&lt;$O146,$M146*$P146,IF((AD$27-$I146)=$O146,$M146-SUM($Q146:AC146),0))))))</f>
        <v>0</v>
      </c>
      <c r="AE146" s="89"/>
      <c r="AF146" s="90">
        <f t="shared" si="81"/>
        <v>0</v>
      </c>
      <c r="AG146" s="88">
        <f t="shared" si="82"/>
        <v>0</v>
      </c>
      <c r="AH146" s="91">
        <f t="shared" si="79"/>
        <v>0</v>
      </c>
      <c r="AI146" s="77"/>
      <c r="AJ146" s="77"/>
      <c r="AK146" s="77"/>
      <c r="AL146" s="77"/>
      <c r="AM146" s="77"/>
      <c r="AN146" s="92"/>
    </row>
    <row r="147" spans="2:40" s="47" customFormat="1" ht="13.5" hidden="1" outlineLevel="2">
      <c r="B147" s="76">
        <v>6</v>
      </c>
      <c r="C147" s="77"/>
      <c r="D147" s="77"/>
      <c r="E147" s="78"/>
      <c r="F147" s="77"/>
      <c r="G147" s="191"/>
      <c r="H147" s="79"/>
      <c r="I147" s="80"/>
      <c r="J147" s="81"/>
      <c r="K147" s="82"/>
      <c r="L147" s="82"/>
      <c r="M147" s="83">
        <f t="shared" si="80"/>
        <v>0</v>
      </c>
      <c r="N147" s="84" t="s">
        <v>65</v>
      </c>
      <c r="O147" s="85">
        <v>15</v>
      </c>
      <c r="P147" s="86">
        <f>IF($N147="정액법",VLOOKUP($O147,[1]Data!$J$3:$L$62,2),IF($N147="정률법",VLOOKUP($O147,[1]Data!$J$3:$L$62,3),"입력검증"))</f>
        <v>6.6000000000000003E-2</v>
      </c>
      <c r="Q147" s="108"/>
      <c r="R147" s="108"/>
      <c r="S147" s="108"/>
      <c r="T147" s="108"/>
      <c r="U147" s="108"/>
      <c r="V147" s="108"/>
      <c r="W147" s="108"/>
      <c r="X147" s="108"/>
      <c r="Y147" s="108"/>
      <c r="Z147" s="108"/>
      <c r="AA147" s="108"/>
      <c r="AB147" s="88">
        <f>IF($N147="정률법",IF((AB$27-$I147)&lt;0,0,IF((AB$27-$I147)=0,$M147*$P147/12*(12-$J147+1),IF((AB$27-$I147)&lt;$O147,($M147-SUM($P147:AA147))*$P147,IF((AB$27-$I147)=$O147,$M147-SUM($N147:AA147),0)))),IF($N147="정액법",IF((AB$27-$I147)&lt;0,0,IF((AB$27-$I147)=0,$M147*$P147/12*(12-$J147+1),IF((AB$27-$I147)&lt;$O147,$M147*$P147,IF((AB$27-$I147)=$O147,$M147-SUM($Q147:AA147),0))))))</f>
        <v>0</v>
      </c>
      <c r="AC147" s="88">
        <f>IF($N147="정률법",IF((AC$27-$I147)&lt;0,0,IF((AC$27-$I147)=0,$M147*$P147/12*(12-$J147+1),IF((AC$27-$I147)&lt;$O147,($M147-SUM($P147:AB147))*$P147,IF((AC$27-$I147)=$O147,$M147-SUM($N147:AB147),0)))),IF($N147="정액법",IF((AC$27-$I147)&lt;0,0,IF((AC$27-$I147)=0,$M147*$P147/12*(12-$J147+1),IF((AC$27-$I147)&lt;$O147,$M147*$P147,IF((AC$27-$I147)=$O147,$M147-SUM($Q147:AB147),0))))))</f>
        <v>0</v>
      </c>
      <c r="AD147" s="88">
        <f>IF($N147="정률법",IF((AD$27-$I147)&lt;0,0,IF((AD$27-$I147)=0,$M147*$P147/12*(12-$J147+1),IF((AD$27-$I147)&lt;$O147,($M147-SUM($P147:AC147))*$P147,IF((AD$27-$I147)=$O147,$M147-SUM($N147:AC147),0)))),IF($N147="정액법",IF((AD$27-$I147)&lt;0,0,IF((AD$27-$I147)=0,$M147*$P147/12*(12-$J147+1),IF((AD$27-$I147)&lt;$O147,$M147*$P147,IF((AD$27-$I147)=$O147,$M147-SUM($Q147:AC147),0))))))</f>
        <v>0</v>
      </c>
      <c r="AE147" s="89"/>
      <c r="AF147" s="90">
        <f t="shared" si="81"/>
        <v>0</v>
      </c>
      <c r="AG147" s="88">
        <f t="shared" si="82"/>
        <v>0</v>
      </c>
      <c r="AH147" s="91">
        <f t="shared" si="79"/>
        <v>0</v>
      </c>
      <c r="AI147" s="77"/>
      <c r="AJ147" s="77"/>
      <c r="AK147" s="77"/>
      <c r="AL147" s="77"/>
      <c r="AM147" s="77"/>
      <c r="AN147" s="92"/>
    </row>
    <row r="148" spans="2:40" s="47" customFormat="1" ht="13.5" hidden="1" outlineLevel="2">
      <c r="B148" s="76">
        <v>7</v>
      </c>
      <c r="C148" s="77"/>
      <c r="D148" s="77"/>
      <c r="E148" s="78"/>
      <c r="F148" s="77"/>
      <c r="G148" s="191"/>
      <c r="H148" s="79"/>
      <c r="I148" s="80"/>
      <c r="J148" s="81"/>
      <c r="K148" s="82"/>
      <c r="L148" s="82"/>
      <c r="M148" s="83">
        <f t="shared" si="80"/>
        <v>0</v>
      </c>
      <c r="N148" s="84" t="s">
        <v>65</v>
      </c>
      <c r="O148" s="85">
        <v>15</v>
      </c>
      <c r="P148" s="86">
        <f>IF($N148="정액법",VLOOKUP($O148,[1]Data!$J$3:$L$62,2),IF($N148="정률법",VLOOKUP($O148,[1]Data!$J$3:$L$62,3),"입력검증"))</f>
        <v>6.6000000000000003E-2</v>
      </c>
      <c r="Q148" s="108"/>
      <c r="R148" s="108"/>
      <c r="S148" s="108"/>
      <c r="T148" s="108"/>
      <c r="U148" s="108"/>
      <c r="V148" s="108"/>
      <c r="W148" s="108"/>
      <c r="X148" s="108"/>
      <c r="Y148" s="108"/>
      <c r="Z148" s="108"/>
      <c r="AA148" s="108"/>
      <c r="AB148" s="88">
        <f>IF($N148="정률법",IF((AB$27-$I148)&lt;0,0,IF((AB$27-$I148)=0,$M148*$P148/12*(12-$J148+1),IF((AB$27-$I148)&lt;$O148,($M148-SUM($P148:AA148))*$P148,IF((AB$27-$I148)=$O148,$M148-SUM($N148:AA148),0)))),IF($N148="정액법",IF((AB$27-$I148)&lt;0,0,IF((AB$27-$I148)=0,$M148*$P148/12*(12-$J148+1),IF((AB$27-$I148)&lt;$O148,$M148*$P148,IF((AB$27-$I148)=$O148,$M148-SUM($Q148:AA148),0))))))</f>
        <v>0</v>
      </c>
      <c r="AC148" s="88">
        <f>IF($N148="정률법",IF((AC$27-$I148)&lt;0,0,IF((AC$27-$I148)=0,$M148*$P148/12*(12-$J148+1),IF((AC$27-$I148)&lt;$O148,($M148-SUM($P148:AB148))*$P148,IF((AC$27-$I148)=$O148,$M148-SUM($N148:AB148),0)))),IF($N148="정액법",IF((AC$27-$I148)&lt;0,0,IF((AC$27-$I148)=0,$M148*$P148/12*(12-$J148+1),IF((AC$27-$I148)&lt;$O148,$M148*$P148,IF((AC$27-$I148)=$O148,$M148-SUM($Q148:AB148),0))))))</f>
        <v>0</v>
      </c>
      <c r="AD148" s="88">
        <f>IF($N148="정률법",IF((AD$27-$I148)&lt;0,0,IF((AD$27-$I148)=0,$M148*$P148/12*(12-$J148+1),IF((AD$27-$I148)&lt;$O148,($M148-SUM($P148:AC148))*$P148,IF((AD$27-$I148)=$O148,$M148-SUM($N148:AC148),0)))),IF($N148="정액법",IF((AD$27-$I148)&lt;0,0,IF((AD$27-$I148)=0,$M148*$P148/12*(12-$J148+1),IF((AD$27-$I148)&lt;$O148,$M148*$P148,IF((AD$27-$I148)=$O148,$M148-SUM($Q148:AC148),0))))))</f>
        <v>0</v>
      </c>
      <c r="AE148" s="89"/>
      <c r="AF148" s="90">
        <f t="shared" si="81"/>
        <v>0</v>
      </c>
      <c r="AG148" s="88">
        <f t="shared" si="82"/>
        <v>0</v>
      </c>
      <c r="AH148" s="91">
        <f t="shared" si="79"/>
        <v>0</v>
      </c>
      <c r="AI148" s="77"/>
      <c r="AJ148" s="77"/>
      <c r="AK148" s="77"/>
      <c r="AL148" s="77"/>
      <c r="AM148" s="77"/>
      <c r="AN148" s="92"/>
    </row>
    <row r="149" spans="2:40" s="47" customFormat="1" ht="13.5" hidden="1" outlineLevel="2">
      <c r="B149" s="76">
        <v>8</v>
      </c>
      <c r="C149" s="77"/>
      <c r="D149" s="77"/>
      <c r="E149" s="78"/>
      <c r="F149" s="77"/>
      <c r="G149" s="191"/>
      <c r="H149" s="79"/>
      <c r="I149" s="80">
        <f t="shared" ref="I149:I151" si="83">VALUE(LEFT(TEXT($H149,"yyyy-mm-dd"),4))</f>
        <v>1900</v>
      </c>
      <c r="J149" s="81" t="str">
        <f t="shared" ref="J149:J151" si="84">MID(TEXT($H149,"yyyy-mm-dd"),6,2)</f>
        <v>01</v>
      </c>
      <c r="K149" s="82"/>
      <c r="L149" s="82"/>
      <c r="M149" s="83">
        <f t="shared" si="80"/>
        <v>0</v>
      </c>
      <c r="N149" s="84" t="s">
        <v>65</v>
      </c>
      <c r="O149" s="85">
        <v>15</v>
      </c>
      <c r="P149" s="86">
        <f>IF($N149="정액법",VLOOKUP($O149,[1]Data!$J$3:$L$62,2),IF($N149="정률법",VLOOKUP($O149,[1]Data!$J$3:$L$62,3),"입력검증"))</f>
        <v>6.6000000000000003E-2</v>
      </c>
      <c r="Q149" s="108"/>
      <c r="R149" s="108"/>
      <c r="S149" s="108"/>
      <c r="T149" s="108"/>
      <c r="U149" s="108"/>
      <c r="V149" s="108"/>
      <c r="W149" s="108"/>
      <c r="X149" s="108"/>
      <c r="Y149" s="108"/>
      <c r="Z149" s="108"/>
      <c r="AA149" s="108"/>
      <c r="AB149" s="88">
        <f>IF($N149="정률법",IF((AB$27-$I149)&lt;0,0,IF((AB$27-$I149)=0,$M149*$P149/12*(12-$J149+1),IF((AB$27-$I149)&lt;$O149,($M149-SUM($P149:AA149))*$P149,IF((AB$27-$I149)=$O149,$M149-SUM($N149:AA149),0)))),IF($N149="정액법",IF((AB$27-$I149)&lt;0,0,IF((AB$27-$I149)=0,$M149*$P149/12*(12-$J149+1),IF((AB$27-$I149)&lt;$O149,$M149*$P149,IF((AB$27-$I149)=$O149,$M149-SUM($Q149:AA149),0))))))</f>
        <v>0</v>
      </c>
      <c r="AC149" s="88">
        <f>IF($N149="정률법",IF((AC$27-$I149)&lt;0,0,IF((AC$27-$I149)=0,$M149*$P149/12*(12-$J149+1),IF((AC$27-$I149)&lt;$O149,($M149-SUM($P149:AB149))*$P149,IF((AC$27-$I149)=$O149,$M149-SUM($N149:AB149),0)))),IF($N149="정액법",IF((AC$27-$I149)&lt;0,0,IF((AC$27-$I149)=0,$M149*$P149/12*(12-$J149+1),IF((AC$27-$I149)&lt;$O149,$M149*$P149,IF((AC$27-$I149)=$O149,$M149-SUM($Q149:AB149),0))))))</f>
        <v>0</v>
      </c>
      <c r="AD149" s="88">
        <f>IF($N149="정률법",IF((AD$27-$I149)&lt;0,0,IF((AD$27-$I149)=0,$M149*$P149/12*(12-$J149+1),IF((AD$27-$I149)&lt;$O149,($M149-SUM($P149:AC149))*$P149,IF((AD$27-$I149)=$O149,$M149-SUM($N149:AC149),0)))),IF($N149="정액법",IF((AD$27-$I149)&lt;0,0,IF((AD$27-$I149)=0,$M149*$P149/12*(12-$J149+1),IF((AD$27-$I149)&lt;$O149,$M149*$P149,IF((AD$27-$I149)=$O149,$M149-SUM($Q149:AC149),0))))))</f>
        <v>0</v>
      </c>
      <c r="AE149" s="89"/>
      <c r="AF149" s="90">
        <f t="shared" si="81"/>
        <v>0</v>
      </c>
      <c r="AG149" s="88">
        <f t="shared" si="82"/>
        <v>0</v>
      </c>
      <c r="AH149" s="91">
        <f t="shared" si="79"/>
        <v>0</v>
      </c>
      <c r="AI149" s="77"/>
      <c r="AJ149" s="77"/>
      <c r="AK149" s="77"/>
      <c r="AL149" s="77"/>
      <c r="AM149" s="77"/>
      <c r="AN149" s="92"/>
    </row>
    <row r="150" spans="2:40" s="47" customFormat="1" ht="13.5" hidden="1" outlineLevel="2">
      <c r="B150" s="76">
        <v>9</v>
      </c>
      <c r="C150" s="77"/>
      <c r="D150" s="77"/>
      <c r="E150" s="78"/>
      <c r="F150" s="77"/>
      <c r="G150" s="191"/>
      <c r="H150" s="79"/>
      <c r="I150" s="80">
        <f t="shared" si="83"/>
        <v>1900</v>
      </c>
      <c r="J150" s="81" t="str">
        <f t="shared" si="84"/>
        <v>01</v>
      </c>
      <c r="K150" s="82"/>
      <c r="L150" s="82"/>
      <c r="M150" s="83">
        <f t="shared" si="80"/>
        <v>0</v>
      </c>
      <c r="N150" s="84" t="s">
        <v>65</v>
      </c>
      <c r="O150" s="85">
        <v>15</v>
      </c>
      <c r="P150" s="86">
        <f>IF($N150="정액법",VLOOKUP($O150,[1]Data!$J$3:$L$62,2),IF($N150="정률법",VLOOKUP($O150,[1]Data!$J$3:$L$62,3),"입력검증"))</f>
        <v>6.6000000000000003E-2</v>
      </c>
      <c r="Q150" s="108"/>
      <c r="R150" s="108"/>
      <c r="S150" s="108"/>
      <c r="T150" s="108"/>
      <c r="U150" s="108"/>
      <c r="V150" s="108"/>
      <c r="W150" s="108"/>
      <c r="X150" s="108"/>
      <c r="Y150" s="108"/>
      <c r="Z150" s="108"/>
      <c r="AA150" s="108"/>
      <c r="AB150" s="88">
        <f>IF($N150="정률법",IF((AB$27-$I150)&lt;0,0,IF((AB$27-$I150)=0,$M150*$P150/12*(12-$J150+1),IF((AB$27-$I150)&lt;$O150,($M150-SUM($P150:AA150))*$P150,IF((AB$27-$I150)=$O150,$M150-SUM($N150:AA150),0)))),IF($N150="정액법",IF((AB$27-$I150)&lt;0,0,IF((AB$27-$I150)=0,$M150*$P150/12*(12-$J150+1),IF((AB$27-$I150)&lt;$O150,$M150*$P150,IF((AB$27-$I150)=$O150,$M150-SUM($Q150:AA150),0))))))</f>
        <v>0</v>
      </c>
      <c r="AC150" s="88">
        <f>IF($N150="정률법",IF((AC$27-$I150)&lt;0,0,IF((AC$27-$I150)=0,$M150*$P150/12*(12-$J150+1),IF((AC$27-$I150)&lt;$O150,($M150-SUM($P150:AB150))*$P150,IF((AC$27-$I150)=$O150,$M150-SUM($N150:AB150),0)))),IF($N150="정액법",IF((AC$27-$I150)&lt;0,0,IF((AC$27-$I150)=0,$M150*$P150/12*(12-$J150+1),IF((AC$27-$I150)&lt;$O150,$M150*$P150,IF((AC$27-$I150)=$O150,$M150-SUM($Q150:AB150),0))))))</f>
        <v>0</v>
      </c>
      <c r="AD150" s="88">
        <f>IF($N150="정률법",IF((AD$27-$I150)&lt;0,0,IF((AD$27-$I150)=0,$M150*$P150/12*(12-$J150+1),IF((AD$27-$I150)&lt;$O150,($M150-SUM($P150:AC150))*$P150,IF((AD$27-$I150)=$O150,$M150-SUM($N150:AC150),0)))),IF($N150="정액법",IF((AD$27-$I150)&lt;0,0,IF((AD$27-$I150)=0,$M150*$P150/12*(12-$J150+1),IF((AD$27-$I150)&lt;$O150,$M150*$P150,IF((AD$27-$I150)=$O150,$M150-SUM($Q150:AC150),0))))))</f>
        <v>0</v>
      </c>
      <c r="AE150" s="89"/>
      <c r="AF150" s="90">
        <f t="shared" si="81"/>
        <v>0</v>
      </c>
      <c r="AG150" s="88">
        <f t="shared" si="82"/>
        <v>0</v>
      </c>
      <c r="AH150" s="91">
        <f t="shared" si="79"/>
        <v>0</v>
      </c>
      <c r="AI150" s="77"/>
      <c r="AJ150" s="77"/>
      <c r="AK150" s="77"/>
      <c r="AL150" s="77"/>
      <c r="AM150" s="77"/>
      <c r="AN150" s="92"/>
    </row>
    <row r="151" spans="2:40" s="47" customFormat="1" ht="13.5" hidden="1" outlineLevel="2">
      <c r="B151" s="76">
        <v>10</v>
      </c>
      <c r="C151" s="77"/>
      <c r="D151" s="77"/>
      <c r="E151" s="78"/>
      <c r="F151" s="77"/>
      <c r="G151" s="191"/>
      <c r="H151" s="79"/>
      <c r="I151" s="80">
        <f t="shared" si="83"/>
        <v>1900</v>
      </c>
      <c r="J151" s="81" t="str">
        <f t="shared" si="84"/>
        <v>01</v>
      </c>
      <c r="K151" s="82"/>
      <c r="L151" s="82"/>
      <c r="M151" s="83">
        <f t="shared" si="80"/>
        <v>0</v>
      </c>
      <c r="N151" s="84" t="s">
        <v>65</v>
      </c>
      <c r="O151" s="85">
        <v>15</v>
      </c>
      <c r="P151" s="86">
        <f>IF($N151="정액법",VLOOKUP($O151,[1]Data!$J$3:$L$62,2),IF($N151="정률법",VLOOKUP($O151,[1]Data!$J$3:$L$62,3),"입력검증"))</f>
        <v>6.6000000000000003E-2</v>
      </c>
      <c r="Q151" s="108"/>
      <c r="R151" s="108"/>
      <c r="S151" s="108"/>
      <c r="T151" s="108"/>
      <c r="U151" s="108"/>
      <c r="V151" s="108"/>
      <c r="W151" s="108"/>
      <c r="X151" s="108"/>
      <c r="Y151" s="108"/>
      <c r="Z151" s="108"/>
      <c r="AA151" s="108"/>
      <c r="AB151" s="88">
        <f>IF($N151="정률법",IF((AB$27-$I151)&lt;0,0,IF((AB$27-$I151)=0,$M151*$P151/12*(12-$J151+1),IF((AB$27-$I151)&lt;$O151,($M151-SUM($P151:AA151))*$P151,IF((AB$27-$I151)=$O151,$M151-SUM($N151:AA151),0)))),IF($N151="정액법",IF((AB$27-$I151)&lt;0,0,IF((AB$27-$I151)=0,$M151*$P151/12*(12-$J151+1),IF((AB$27-$I151)&lt;$O151,$M151*$P151,IF((AB$27-$I151)=$O151,$M151-SUM($Q151:AA151),0))))))</f>
        <v>0</v>
      </c>
      <c r="AC151" s="88">
        <f>IF($N151="정률법",IF((AC$27-$I151)&lt;0,0,IF((AC$27-$I151)=0,$M151*$P151/12*(12-$J151+1),IF((AC$27-$I151)&lt;$O151,($M151-SUM($P151:AB151))*$P151,IF((AC$27-$I151)=$O151,$M151-SUM($N151:AB151),0)))),IF($N151="정액법",IF((AC$27-$I151)&lt;0,0,IF((AC$27-$I151)=0,$M151*$P151/12*(12-$J151+1),IF((AC$27-$I151)&lt;$O151,$M151*$P151,IF((AC$27-$I151)=$O151,$M151-SUM($Q151:AB151),0))))))</f>
        <v>0</v>
      </c>
      <c r="AD151" s="88">
        <f>IF($N151="정률법",IF((AD$27-$I151)&lt;0,0,IF((AD$27-$I151)=0,$M151*$P151/12*(12-$J151+1),IF((AD$27-$I151)&lt;$O151,($M151-SUM($P151:AC151))*$P151,IF((AD$27-$I151)=$O151,$M151-SUM($N151:AC151),0)))),IF($N151="정액법",IF((AD$27-$I151)&lt;0,0,IF((AD$27-$I151)=0,$M151*$P151/12*(12-$J151+1),IF((AD$27-$I151)&lt;$O151,$M151*$P151,IF((AD$27-$I151)=$O151,$M151-SUM($Q151:AC151),0))))))</f>
        <v>0</v>
      </c>
      <c r="AE151" s="89"/>
      <c r="AF151" s="90">
        <f t="shared" si="81"/>
        <v>0</v>
      </c>
      <c r="AG151" s="88">
        <f t="shared" si="82"/>
        <v>0</v>
      </c>
      <c r="AH151" s="91">
        <f t="shared" si="79"/>
        <v>0</v>
      </c>
      <c r="AI151" s="77"/>
      <c r="AJ151" s="77"/>
      <c r="AK151" s="77"/>
      <c r="AL151" s="77"/>
      <c r="AM151" s="77"/>
      <c r="AN151" s="92"/>
    </row>
    <row r="152" spans="2:40" s="47" customFormat="1" ht="13.5" outlineLevel="1" collapsed="1">
      <c r="B152" s="94"/>
      <c r="C152" s="95" t="s">
        <v>66</v>
      </c>
      <c r="D152" s="94"/>
      <c r="E152" s="96"/>
      <c r="F152" s="94"/>
      <c r="G152" s="97">
        <f>+G142</f>
        <v>2022</v>
      </c>
      <c r="H152" s="98"/>
      <c r="I152" s="98"/>
      <c r="J152" s="98"/>
      <c r="K152" s="99">
        <f>SUM(K142:K151)</f>
        <v>0</v>
      </c>
      <c r="L152" s="99">
        <f>SUM(L142:L151)</f>
        <v>0</v>
      </c>
      <c r="M152" s="99">
        <f>SUM(M142:M151)</f>
        <v>0</v>
      </c>
      <c r="N152" s="96"/>
      <c r="O152" s="96"/>
      <c r="P152" s="100"/>
      <c r="Q152" s="101">
        <f>SUM(N142:N151)</f>
        <v>0</v>
      </c>
      <c r="R152" s="101">
        <f t="shared" ref="R152:AD152" si="85">SUM(R142:R151)</f>
        <v>0</v>
      </c>
      <c r="S152" s="101">
        <f t="shared" si="85"/>
        <v>0</v>
      </c>
      <c r="T152" s="101">
        <f t="shared" si="85"/>
        <v>0</v>
      </c>
      <c r="U152" s="101">
        <f t="shared" si="85"/>
        <v>0</v>
      </c>
      <c r="V152" s="101">
        <f t="shared" si="85"/>
        <v>0</v>
      </c>
      <c r="W152" s="101">
        <f t="shared" si="85"/>
        <v>0</v>
      </c>
      <c r="X152" s="101">
        <f t="shared" si="85"/>
        <v>0</v>
      </c>
      <c r="Y152" s="101">
        <f t="shared" si="85"/>
        <v>0</v>
      </c>
      <c r="Z152" s="101">
        <f t="shared" si="85"/>
        <v>0</v>
      </c>
      <c r="AA152" s="101">
        <f t="shared" si="85"/>
        <v>0</v>
      </c>
      <c r="AB152" s="101">
        <f t="shared" si="85"/>
        <v>0</v>
      </c>
      <c r="AC152" s="101">
        <f t="shared" si="85"/>
        <v>0</v>
      </c>
      <c r="AD152" s="102">
        <f t="shared" si="85"/>
        <v>0</v>
      </c>
      <c r="AE152" s="103"/>
      <c r="AF152" s="104">
        <f>SUM(AF142:AF151)</f>
        <v>0</v>
      </c>
      <c r="AG152" s="101">
        <f>SUM(AG142:AG151)</f>
        <v>0</v>
      </c>
      <c r="AH152" s="105">
        <f>SUM(AH142:AH151)</f>
        <v>0</v>
      </c>
      <c r="AI152" s="101"/>
      <c r="AJ152" s="101"/>
      <c r="AK152" s="101"/>
      <c r="AL152" s="101"/>
      <c r="AM152" s="101"/>
      <c r="AN152" s="106"/>
    </row>
    <row r="153" spans="2:40" s="47" customFormat="1" ht="13.5" hidden="1" outlineLevel="2">
      <c r="B153" s="76">
        <v>1</v>
      </c>
      <c r="C153" s="77"/>
      <c r="D153" s="77"/>
      <c r="E153" s="78"/>
      <c r="F153" s="77"/>
      <c r="G153" s="191">
        <v>2023</v>
      </c>
      <c r="H153" s="79"/>
      <c r="I153" s="80"/>
      <c r="J153" s="81"/>
      <c r="K153" s="82"/>
      <c r="L153" s="82"/>
      <c r="M153" s="83">
        <f>K153+L153</f>
        <v>0</v>
      </c>
      <c r="N153" s="84" t="s">
        <v>65</v>
      </c>
      <c r="O153" s="85">
        <v>10</v>
      </c>
      <c r="P153" s="86">
        <f>IF($N153="정액법",VLOOKUP($O153,[1]Data!$J$3:$L$62,2),IF($N153="정률법",VLOOKUP($O153,[1]Data!$J$3:$L$62,3),"입력검증"))</f>
        <v>0.1</v>
      </c>
      <c r="Q153" s="108"/>
      <c r="R153" s="108"/>
      <c r="S153" s="108"/>
      <c r="T153" s="108"/>
      <c r="U153" s="108"/>
      <c r="V153" s="108"/>
      <c r="W153" s="108"/>
      <c r="X153" s="108"/>
      <c r="Y153" s="108"/>
      <c r="Z153" s="108"/>
      <c r="AA153" s="108"/>
      <c r="AB153" s="108"/>
      <c r="AC153" s="88">
        <f>IF($N153="정률법",IF((AC$27-$I153)&lt;0,0,IF((AC$27-$I153)=0,$M153*$P153/12*(12-$J153+1),IF((AC$27-$I153)&lt;$O153,($M153-SUM($P153:AB153))*$P153,IF((AC$27-$I153)=$O153,$M153-SUM($N153:AB153),0)))),IF($N153="정액법",IF((AC$27-$I153)&lt;0,0,IF((AC$27-$I153)=0,$M153*$P153/12*(12-$J153+1),IF((AC$27-$I153)&lt;$O153,$M153*$P153,IF((AC$27-$I153)=$O153,$M153-SUM($Q153:AB153),0))))))</f>
        <v>0</v>
      </c>
      <c r="AD153" s="88">
        <f>IF($N153="정률법",IF((AD$27-$I153)&lt;0,0,IF((AD$27-$I153)=0,$M153*$P153/12*(12-$J153+1),IF((AD$27-$I153)&lt;$O153,($M153-SUM($P153:AC153))*$P153,IF((AD$27-$I153)=$O153,$M153-SUM($N153:AC153),0)))),IF($N153="정액법",IF((AD$27-$I153)&lt;0,0,IF((AD$27-$I153)=0,$M153*$P153/12*(12-$J153+1),IF((AD$27-$I153)&lt;$O153,$M153*$P153,IF((AD$27-$I153)=$O153,$M153-SUM($Q153:AC153),0))))))</f>
        <v>0</v>
      </c>
      <c r="AE153" s="89"/>
      <c r="AF153" s="90">
        <f>SUM(Q153:AE153)</f>
        <v>0</v>
      </c>
      <c r="AG153" s="88">
        <f>M153-AF153</f>
        <v>0</v>
      </c>
      <c r="AH153" s="91">
        <f t="shared" ref="AH153:AH162" si="86">IFERROR(INT(AG153*K153/M153),0)</f>
        <v>0</v>
      </c>
      <c r="AI153" s="77"/>
      <c r="AJ153" s="77"/>
      <c r="AK153" s="77"/>
      <c r="AL153" s="77"/>
      <c r="AM153" s="77"/>
      <c r="AN153" s="92"/>
    </row>
    <row r="154" spans="2:40" s="47" customFormat="1" ht="13.5" hidden="1" outlineLevel="2">
      <c r="B154" s="76">
        <v>2</v>
      </c>
      <c r="C154" s="77"/>
      <c r="D154" s="77"/>
      <c r="E154" s="78"/>
      <c r="F154" s="77"/>
      <c r="G154" s="191"/>
      <c r="H154" s="79"/>
      <c r="I154" s="80"/>
      <c r="J154" s="81"/>
      <c r="K154" s="82"/>
      <c r="L154" s="82"/>
      <c r="M154" s="83">
        <f t="shared" ref="M154:M162" si="87">K154+L154</f>
        <v>0</v>
      </c>
      <c r="N154" s="84" t="s">
        <v>65</v>
      </c>
      <c r="O154" s="85">
        <v>10</v>
      </c>
      <c r="P154" s="86">
        <f>IF($N154="정액법",VLOOKUP($O154,[1]Data!$J$3:$L$62,2),IF($N154="정률법",VLOOKUP($O154,[1]Data!$J$3:$L$62,3),"입력검증"))</f>
        <v>0.1</v>
      </c>
      <c r="Q154" s="108"/>
      <c r="R154" s="108"/>
      <c r="S154" s="108"/>
      <c r="T154" s="108"/>
      <c r="U154" s="108"/>
      <c r="V154" s="108"/>
      <c r="W154" s="108"/>
      <c r="X154" s="108"/>
      <c r="Y154" s="108"/>
      <c r="Z154" s="108"/>
      <c r="AA154" s="108"/>
      <c r="AB154" s="108"/>
      <c r="AC154" s="88">
        <f>IF($N154="정률법",IF((AC$27-$I154)&lt;0,0,IF((AC$27-$I154)=0,$M154*$P154/12*(12-$J154+1),IF((AC$27-$I154)&lt;$O154,($M154-SUM($P154:AB154))*$P154,IF((AC$27-$I154)=$O154,$M154-SUM($N154:AB154),0)))),IF($N154="정액법",IF((AC$27-$I154)&lt;0,0,IF((AC$27-$I154)=0,$M154*$P154/12*(12-$J154+1),IF((AC$27-$I154)&lt;$O154,$M154*$P154,IF((AC$27-$I154)=$O154,$M154-SUM($Q154:AB154),0))))))</f>
        <v>0</v>
      </c>
      <c r="AD154" s="88">
        <f>IF($N154="정률법",IF((AD$27-$I154)&lt;0,0,IF((AD$27-$I154)=0,$M154*$P154/12*(12-$J154+1),IF((AD$27-$I154)&lt;$O154,($M154-SUM($P154:AC154))*$P154,IF((AD$27-$I154)=$O154,$M154-SUM($N154:AC154),0)))),IF($N154="정액법",IF((AD$27-$I154)&lt;0,0,IF((AD$27-$I154)=0,$M154*$P154/12*(12-$J154+1),IF((AD$27-$I154)&lt;$O154,$M154*$P154,IF((AD$27-$I154)=$O154,$M154-SUM($Q154:AC154),0))))))</f>
        <v>0</v>
      </c>
      <c r="AE154" s="89"/>
      <c r="AF154" s="90">
        <f t="shared" ref="AF154:AF162" si="88">SUM(Q154:AE154)</f>
        <v>0</v>
      </c>
      <c r="AG154" s="88">
        <f t="shared" ref="AG154:AG162" si="89">M154-AF154</f>
        <v>0</v>
      </c>
      <c r="AH154" s="91">
        <f t="shared" si="86"/>
        <v>0</v>
      </c>
      <c r="AI154" s="77"/>
      <c r="AJ154" s="77"/>
      <c r="AK154" s="77"/>
      <c r="AL154" s="77"/>
      <c r="AM154" s="77"/>
      <c r="AN154" s="92"/>
    </row>
    <row r="155" spans="2:40" s="47" customFormat="1" ht="13.5" hidden="1" outlineLevel="2">
      <c r="B155" s="76">
        <v>3</v>
      </c>
      <c r="C155" s="77"/>
      <c r="D155" s="77"/>
      <c r="E155" s="78"/>
      <c r="F155" s="77"/>
      <c r="G155" s="191"/>
      <c r="H155" s="79"/>
      <c r="I155" s="80"/>
      <c r="J155" s="81"/>
      <c r="K155" s="82"/>
      <c r="L155" s="82"/>
      <c r="M155" s="83">
        <f t="shared" si="87"/>
        <v>0</v>
      </c>
      <c r="N155" s="84" t="s">
        <v>65</v>
      </c>
      <c r="O155" s="85">
        <v>15</v>
      </c>
      <c r="P155" s="86">
        <f>IF($N155="정액법",VLOOKUP($O155,[1]Data!$J$3:$L$62,2),IF($N155="정률법",VLOOKUP($O155,[1]Data!$J$3:$L$62,3),"입력검증"))</f>
        <v>6.6000000000000003E-2</v>
      </c>
      <c r="Q155" s="108"/>
      <c r="R155" s="108"/>
      <c r="S155" s="108"/>
      <c r="T155" s="108"/>
      <c r="U155" s="108"/>
      <c r="V155" s="108"/>
      <c r="W155" s="108"/>
      <c r="X155" s="108"/>
      <c r="Y155" s="108"/>
      <c r="Z155" s="108"/>
      <c r="AA155" s="108"/>
      <c r="AB155" s="108"/>
      <c r="AC155" s="88">
        <f>IF($N155="정률법",IF((AC$27-$I155)&lt;0,0,IF((AC$27-$I155)=0,$M155*$P155/12*(12-$J155+1),IF((AC$27-$I155)&lt;$O155,($M155-SUM($P155:AB155))*$P155,IF((AC$27-$I155)=$O155,$M155-SUM($N155:AB155),0)))),IF($N155="정액법",IF((AC$27-$I155)&lt;0,0,IF((AC$27-$I155)=0,$M155*$P155/12*(12-$J155+1),IF((AC$27-$I155)&lt;$O155,$M155*$P155,IF((AC$27-$I155)=$O155,$M155-SUM($Q155:AB155),0))))))</f>
        <v>0</v>
      </c>
      <c r="AD155" s="88">
        <f>IF($N155="정률법",IF((AD$27-$I155)&lt;0,0,IF((AD$27-$I155)=0,$M155*$P155/12*(12-$J155+1),IF((AD$27-$I155)&lt;$O155,($M155-SUM($P155:AC155))*$P155,IF((AD$27-$I155)=$O155,$M155-SUM($N155:AC155),0)))),IF($N155="정액법",IF((AD$27-$I155)&lt;0,0,IF((AD$27-$I155)=0,$M155*$P155/12*(12-$J155+1),IF((AD$27-$I155)&lt;$O155,$M155*$P155,IF((AD$27-$I155)=$O155,$M155-SUM($Q155:AC155),0))))))</f>
        <v>0</v>
      </c>
      <c r="AE155" s="89"/>
      <c r="AF155" s="90">
        <f t="shared" si="88"/>
        <v>0</v>
      </c>
      <c r="AG155" s="88">
        <f t="shared" si="89"/>
        <v>0</v>
      </c>
      <c r="AH155" s="91">
        <f t="shared" si="86"/>
        <v>0</v>
      </c>
      <c r="AI155" s="77"/>
      <c r="AJ155" s="77"/>
      <c r="AK155" s="77"/>
      <c r="AL155" s="77"/>
      <c r="AM155" s="77"/>
      <c r="AN155" s="92"/>
    </row>
    <row r="156" spans="2:40" s="47" customFormat="1" ht="13.5" hidden="1" outlineLevel="2">
      <c r="B156" s="76">
        <v>4</v>
      </c>
      <c r="C156" s="77"/>
      <c r="D156" s="77"/>
      <c r="E156" s="78"/>
      <c r="F156" s="77"/>
      <c r="G156" s="191"/>
      <c r="H156" s="79"/>
      <c r="I156" s="80"/>
      <c r="J156" s="81"/>
      <c r="K156" s="82"/>
      <c r="L156" s="82"/>
      <c r="M156" s="83">
        <f t="shared" si="87"/>
        <v>0</v>
      </c>
      <c r="N156" s="84" t="s">
        <v>65</v>
      </c>
      <c r="O156" s="85">
        <v>15</v>
      </c>
      <c r="P156" s="86">
        <f>IF($N156="정액법",VLOOKUP($O156,[1]Data!$J$3:$L$62,2),IF($N156="정률법",VLOOKUP($O156,[1]Data!$J$3:$L$62,3),"입력검증"))</f>
        <v>6.6000000000000003E-2</v>
      </c>
      <c r="Q156" s="108"/>
      <c r="R156" s="108"/>
      <c r="S156" s="108"/>
      <c r="T156" s="108"/>
      <c r="U156" s="108"/>
      <c r="V156" s="108"/>
      <c r="W156" s="108"/>
      <c r="X156" s="108"/>
      <c r="Y156" s="108"/>
      <c r="Z156" s="108"/>
      <c r="AA156" s="108"/>
      <c r="AB156" s="108"/>
      <c r="AC156" s="88">
        <f>IF($N156="정률법",IF((AC$27-$I156)&lt;0,0,IF((AC$27-$I156)=0,$M156*$P156/12*(12-$J156+1),IF((AC$27-$I156)&lt;$O156,($M156-SUM($P156:AB156))*$P156,IF((AC$27-$I156)=$O156,$M156-SUM($N156:AB156),0)))),IF($N156="정액법",IF((AC$27-$I156)&lt;0,0,IF((AC$27-$I156)=0,$M156*$P156/12*(12-$J156+1),IF((AC$27-$I156)&lt;$O156,$M156*$P156,IF((AC$27-$I156)=$O156,$M156-SUM($Q156:AB156),0))))))</f>
        <v>0</v>
      </c>
      <c r="AD156" s="88">
        <f>IF($N156="정률법",IF((AD$27-$I156)&lt;0,0,IF((AD$27-$I156)=0,$M156*$P156/12*(12-$J156+1),IF((AD$27-$I156)&lt;$O156,($M156-SUM($P156:AC156))*$P156,IF((AD$27-$I156)=$O156,$M156-SUM($N156:AC156),0)))),IF($N156="정액법",IF((AD$27-$I156)&lt;0,0,IF((AD$27-$I156)=0,$M156*$P156/12*(12-$J156+1),IF((AD$27-$I156)&lt;$O156,$M156*$P156,IF((AD$27-$I156)=$O156,$M156-SUM($Q156:AC156),0))))))</f>
        <v>0</v>
      </c>
      <c r="AE156" s="89"/>
      <c r="AF156" s="90">
        <f t="shared" si="88"/>
        <v>0</v>
      </c>
      <c r="AG156" s="88">
        <f t="shared" si="89"/>
        <v>0</v>
      </c>
      <c r="AH156" s="91">
        <f t="shared" si="86"/>
        <v>0</v>
      </c>
      <c r="AI156" s="77"/>
      <c r="AJ156" s="77"/>
      <c r="AK156" s="77"/>
      <c r="AL156" s="77"/>
      <c r="AM156" s="77"/>
      <c r="AN156" s="92"/>
    </row>
    <row r="157" spans="2:40" s="47" customFormat="1" ht="13.5" hidden="1" outlineLevel="2">
      <c r="B157" s="76">
        <v>5</v>
      </c>
      <c r="C157" s="77"/>
      <c r="D157" s="77"/>
      <c r="E157" s="78"/>
      <c r="F157" s="77"/>
      <c r="G157" s="191"/>
      <c r="H157" s="79"/>
      <c r="I157" s="80"/>
      <c r="J157" s="81"/>
      <c r="K157" s="82"/>
      <c r="L157" s="82"/>
      <c r="M157" s="83">
        <f t="shared" si="87"/>
        <v>0</v>
      </c>
      <c r="N157" s="84" t="s">
        <v>65</v>
      </c>
      <c r="O157" s="85">
        <v>15</v>
      </c>
      <c r="P157" s="86">
        <f>IF($N157="정액법",VLOOKUP($O157,[1]Data!$J$3:$L$62,2),IF($N157="정률법",VLOOKUP($O157,[1]Data!$J$3:$L$62,3),"입력검증"))</f>
        <v>6.6000000000000003E-2</v>
      </c>
      <c r="Q157" s="108"/>
      <c r="R157" s="108"/>
      <c r="S157" s="108"/>
      <c r="T157" s="108"/>
      <c r="U157" s="108"/>
      <c r="V157" s="108"/>
      <c r="W157" s="108"/>
      <c r="X157" s="108"/>
      <c r="Y157" s="108"/>
      <c r="Z157" s="108"/>
      <c r="AA157" s="108"/>
      <c r="AB157" s="108"/>
      <c r="AC157" s="88">
        <f>IF($N157="정률법",IF((AC$27-$I157)&lt;0,0,IF((AC$27-$I157)=0,$M157*$P157/12*(12-$J157+1),IF((AC$27-$I157)&lt;$O157,($M157-SUM($P157:AB157))*$P157,IF((AC$27-$I157)=$O157,$M157-SUM($N157:AB157),0)))),IF($N157="정액법",IF((AC$27-$I157)&lt;0,0,IF((AC$27-$I157)=0,$M157*$P157/12*(12-$J157+1),IF((AC$27-$I157)&lt;$O157,$M157*$P157,IF((AC$27-$I157)=$O157,$M157-SUM($Q157:AB157),0))))))</f>
        <v>0</v>
      </c>
      <c r="AD157" s="88">
        <f>IF($N157="정률법",IF((AD$27-$I157)&lt;0,0,IF((AD$27-$I157)=0,$M157*$P157/12*(12-$J157+1),IF((AD$27-$I157)&lt;$O157,($M157-SUM($P157:AC157))*$P157,IF((AD$27-$I157)=$O157,$M157-SUM($N157:AC157),0)))),IF($N157="정액법",IF((AD$27-$I157)&lt;0,0,IF((AD$27-$I157)=0,$M157*$P157/12*(12-$J157+1),IF((AD$27-$I157)&lt;$O157,$M157*$P157,IF((AD$27-$I157)=$O157,$M157-SUM($Q157:AC157),0))))))</f>
        <v>0</v>
      </c>
      <c r="AE157" s="89"/>
      <c r="AF157" s="90">
        <f t="shared" si="88"/>
        <v>0</v>
      </c>
      <c r="AG157" s="88">
        <f t="shared" si="89"/>
        <v>0</v>
      </c>
      <c r="AH157" s="91">
        <f t="shared" si="86"/>
        <v>0</v>
      </c>
      <c r="AI157" s="77"/>
      <c r="AJ157" s="77"/>
      <c r="AK157" s="77"/>
      <c r="AL157" s="77"/>
      <c r="AM157" s="77"/>
      <c r="AN157" s="92"/>
    </row>
    <row r="158" spans="2:40" s="47" customFormat="1" ht="13.5" hidden="1" outlineLevel="2">
      <c r="B158" s="76">
        <v>6</v>
      </c>
      <c r="C158" s="77"/>
      <c r="D158" s="77"/>
      <c r="E158" s="78"/>
      <c r="F158" s="77"/>
      <c r="G158" s="191"/>
      <c r="H158" s="79"/>
      <c r="I158" s="80">
        <f t="shared" ref="I158:I162" si="90">VALUE(LEFT(TEXT($H158,"yyyy-mm-dd"),4))</f>
        <v>1900</v>
      </c>
      <c r="J158" s="81" t="str">
        <f t="shared" ref="J158:J162" si="91">MID(TEXT($H158,"yyyy-mm-dd"),6,2)</f>
        <v>01</v>
      </c>
      <c r="K158" s="82"/>
      <c r="L158" s="82"/>
      <c r="M158" s="83">
        <f t="shared" si="87"/>
        <v>0</v>
      </c>
      <c r="N158" s="84" t="s">
        <v>65</v>
      </c>
      <c r="O158" s="85">
        <v>15</v>
      </c>
      <c r="P158" s="86">
        <f>IF($N158="정액법",VLOOKUP($O158,[1]Data!$J$3:$L$62,2),IF($N158="정률법",VLOOKUP($O158,[1]Data!$J$3:$L$62,3),"입력검증"))</f>
        <v>6.6000000000000003E-2</v>
      </c>
      <c r="Q158" s="108"/>
      <c r="R158" s="108"/>
      <c r="S158" s="108"/>
      <c r="T158" s="108"/>
      <c r="U158" s="108"/>
      <c r="V158" s="108"/>
      <c r="W158" s="108"/>
      <c r="X158" s="108"/>
      <c r="Y158" s="108"/>
      <c r="Z158" s="108"/>
      <c r="AA158" s="108"/>
      <c r="AB158" s="108"/>
      <c r="AC158" s="88">
        <f>IF($N158="정률법",IF((AC$27-$I158)&lt;0,0,IF((AC$27-$I158)=0,$M158*$P158/12*(12-$J158+1),IF((AC$27-$I158)&lt;$O158,($M158-SUM($P158:AB158))*$P158,IF((AC$27-$I158)=$O158,$M158-SUM($N158:AB158),0)))),IF($N158="정액법",IF((AC$27-$I158)&lt;0,0,IF((AC$27-$I158)=0,$M158*$P158/12*(12-$J158+1),IF((AC$27-$I158)&lt;$O158,$M158*$P158,IF((AC$27-$I158)=$O158,$M158-SUM($Q158:AB158),0))))))</f>
        <v>0</v>
      </c>
      <c r="AD158" s="88">
        <f>IF($N158="정률법",IF((AD$27-$I158)&lt;0,0,IF((AD$27-$I158)=0,$M158*$P158/12*(12-$J158+1),IF((AD$27-$I158)&lt;$O158,($M158-SUM($P158:AC158))*$P158,IF((AD$27-$I158)=$O158,$M158-SUM($N158:AC158),0)))),IF($N158="정액법",IF((AD$27-$I158)&lt;0,0,IF((AD$27-$I158)=0,$M158*$P158/12*(12-$J158+1),IF((AD$27-$I158)&lt;$O158,$M158*$P158,IF((AD$27-$I158)=$O158,$M158-SUM($Q158:AC158),0))))))</f>
        <v>0</v>
      </c>
      <c r="AE158" s="89"/>
      <c r="AF158" s="90">
        <f t="shared" si="88"/>
        <v>0</v>
      </c>
      <c r="AG158" s="88">
        <f t="shared" si="89"/>
        <v>0</v>
      </c>
      <c r="AH158" s="91">
        <f t="shared" si="86"/>
        <v>0</v>
      </c>
      <c r="AI158" s="77"/>
      <c r="AJ158" s="77"/>
      <c r="AK158" s="77"/>
      <c r="AL158" s="77"/>
      <c r="AM158" s="77"/>
      <c r="AN158" s="92"/>
    </row>
    <row r="159" spans="2:40" s="47" customFormat="1" ht="13.5" hidden="1" outlineLevel="2">
      <c r="B159" s="76">
        <v>7</v>
      </c>
      <c r="C159" s="77"/>
      <c r="D159" s="77"/>
      <c r="E159" s="78"/>
      <c r="F159" s="77"/>
      <c r="G159" s="191"/>
      <c r="H159" s="79"/>
      <c r="I159" s="80">
        <f t="shared" si="90"/>
        <v>1900</v>
      </c>
      <c r="J159" s="81" t="str">
        <f t="shared" si="91"/>
        <v>01</v>
      </c>
      <c r="K159" s="82"/>
      <c r="L159" s="82"/>
      <c r="M159" s="83">
        <f t="shared" si="87"/>
        <v>0</v>
      </c>
      <c r="N159" s="84" t="s">
        <v>65</v>
      </c>
      <c r="O159" s="85">
        <v>15</v>
      </c>
      <c r="P159" s="86">
        <f>IF($N159="정액법",VLOOKUP($O159,[1]Data!$J$3:$L$62,2),IF($N159="정률법",VLOOKUP($O159,[1]Data!$J$3:$L$62,3),"입력검증"))</f>
        <v>6.6000000000000003E-2</v>
      </c>
      <c r="Q159" s="108"/>
      <c r="R159" s="108"/>
      <c r="S159" s="108"/>
      <c r="T159" s="108"/>
      <c r="U159" s="108"/>
      <c r="V159" s="108"/>
      <c r="W159" s="108"/>
      <c r="X159" s="108"/>
      <c r="Y159" s="108"/>
      <c r="Z159" s="108"/>
      <c r="AA159" s="108"/>
      <c r="AB159" s="108"/>
      <c r="AC159" s="88">
        <f>IF($N159="정률법",IF((AC$27-$I159)&lt;0,0,IF((AC$27-$I159)=0,$M159*$P159/12*(12-$J159+1),IF((AC$27-$I159)&lt;$O159,($M159-SUM($P159:AB159))*$P159,IF((AC$27-$I159)=$O159,$M159-SUM($N159:AB159),0)))),IF($N159="정액법",IF((AC$27-$I159)&lt;0,0,IF((AC$27-$I159)=0,$M159*$P159/12*(12-$J159+1),IF((AC$27-$I159)&lt;$O159,$M159*$P159,IF((AC$27-$I159)=$O159,$M159-SUM($Q159:AB159),0))))))</f>
        <v>0</v>
      </c>
      <c r="AD159" s="88">
        <f>IF($N159="정률법",IF((AD$27-$I159)&lt;0,0,IF((AD$27-$I159)=0,$M159*$P159/12*(12-$J159+1),IF((AD$27-$I159)&lt;$O159,($M159-SUM($P159:AC159))*$P159,IF((AD$27-$I159)=$O159,$M159-SUM($N159:AC159),0)))),IF($N159="정액법",IF((AD$27-$I159)&lt;0,0,IF((AD$27-$I159)=0,$M159*$P159/12*(12-$J159+1),IF((AD$27-$I159)&lt;$O159,$M159*$P159,IF((AD$27-$I159)=$O159,$M159-SUM($Q159:AC159),0))))))</f>
        <v>0</v>
      </c>
      <c r="AE159" s="89"/>
      <c r="AF159" s="90">
        <f t="shared" si="88"/>
        <v>0</v>
      </c>
      <c r="AG159" s="88">
        <f t="shared" si="89"/>
        <v>0</v>
      </c>
      <c r="AH159" s="91">
        <f t="shared" si="86"/>
        <v>0</v>
      </c>
      <c r="AI159" s="77"/>
      <c r="AJ159" s="77"/>
      <c r="AK159" s="77"/>
      <c r="AL159" s="77"/>
      <c r="AM159" s="77"/>
      <c r="AN159" s="92"/>
    </row>
    <row r="160" spans="2:40" s="47" customFormat="1" ht="13.5" hidden="1" outlineLevel="2">
      <c r="B160" s="76">
        <v>8</v>
      </c>
      <c r="C160" s="77"/>
      <c r="D160" s="77"/>
      <c r="E160" s="78"/>
      <c r="F160" s="77"/>
      <c r="G160" s="191"/>
      <c r="H160" s="79"/>
      <c r="I160" s="80">
        <f t="shared" si="90"/>
        <v>1900</v>
      </c>
      <c r="J160" s="81" t="str">
        <f t="shared" si="91"/>
        <v>01</v>
      </c>
      <c r="K160" s="82"/>
      <c r="L160" s="82"/>
      <c r="M160" s="83">
        <f t="shared" si="87"/>
        <v>0</v>
      </c>
      <c r="N160" s="84" t="s">
        <v>65</v>
      </c>
      <c r="O160" s="85">
        <v>15</v>
      </c>
      <c r="P160" s="86">
        <f>IF($N160="정액법",VLOOKUP($O160,[1]Data!$J$3:$L$62,2),IF($N160="정률법",VLOOKUP($O160,[1]Data!$J$3:$L$62,3),"입력검증"))</f>
        <v>6.6000000000000003E-2</v>
      </c>
      <c r="Q160" s="108"/>
      <c r="R160" s="108"/>
      <c r="S160" s="108"/>
      <c r="T160" s="108"/>
      <c r="U160" s="108"/>
      <c r="V160" s="108"/>
      <c r="W160" s="108"/>
      <c r="X160" s="108"/>
      <c r="Y160" s="108"/>
      <c r="Z160" s="108"/>
      <c r="AA160" s="108"/>
      <c r="AB160" s="108"/>
      <c r="AC160" s="88">
        <f>IF($N160="정률법",IF((AC$27-$I160)&lt;0,0,IF((AC$27-$I160)=0,$M160*$P160/12*(12-$J160+1),IF((AC$27-$I160)&lt;$O160,($M160-SUM($P160:AB160))*$P160,IF((AC$27-$I160)=$O160,$M160-SUM($N160:AB160),0)))),IF($N160="정액법",IF((AC$27-$I160)&lt;0,0,IF((AC$27-$I160)=0,$M160*$P160/12*(12-$J160+1),IF((AC$27-$I160)&lt;$O160,$M160*$P160,IF((AC$27-$I160)=$O160,$M160-SUM($Q160:AB160),0))))))</f>
        <v>0</v>
      </c>
      <c r="AD160" s="88">
        <f>IF($N160="정률법",IF((AD$27-$I160)&lt;0,0,IF((AD$27-$I160)=0,$M160*$P160/12*(12-$J160+1),IF((AD$27-$I160)&lt;$O160,($M160-SUM($P160:AC160))*$P160,IF((AD$27-$I160)=$O160,$M160-SUM($N160:AC160),0)))),IF($N160="정액법",IF((AD$27-$I160)&lt;0,0,IF((AD$27-$I160)=0,$M160*$P160/12*(12-$J160+1),IF((AD$27-$I160)&lt;$O160,$M160*$P160,IF((AD$27-$I160)=$O160,$M160-SUM($Q160:AC160),0))))))</f>
        <v>0</v>
      </c>
      <c r="AE160" s="89"/>
      <c r="AF160" s="90">
        <f t="shared" si="88"/>
        <v>0</v>
      </c>
      <c r="AG160" s="88">
        <f t="shared" si="89"/>
        <v>0</v>
      </c>
      <c r="AH160" s="91">
        <f t="shared" si="86"/>
        <v>0</v>
      </c>
      <c r="AI160" s="77"/>
      <c r="AJ160" s="77"/>
      <c r="AK160" s="77"/>
      <c r="AL160" s="77"/>
      <c r="AM160" s="77"/>
      <c r="AN160" s="92"/>
    </row>
    <row r="161" spans="2:40" s="47" customFormat="1" ht="13.5" hidden="1" outlineLevel="2">
      <c r="B161" s="76">
        <v>9</v>
      </c>
      <c r="C161" s="77"/>
      <c r="D161" s="77"/>
      <c r="E161" s="78"/>
      <c r="F161" s="77"/>
      <c r="G161" s="191"/>
      <c r="H161" s="79"/>
      <c r="I161" s="80">
        <f t="shared" si="90"/>
        <v>1900</v>
      </c>
      <c r="J161" s="81" t="str">
        <f t="shared" si="91"/>
        <v>01</v>
      </c>
      <c r="K161" s="82"/>
      <c r="L161" s="82"/>
      <c r="M161" s="83">
        <f t="shared" si="87"/>
        <v>0</v>
      </c>
      <c r="N161" s="84" t="s">
        <v>65</v>
      </c>
      <c r="O161" s="85">
        <v>15</v>
      </c>
      <c r="P161" s="86">
        <f>IF($N161="정액법",VLOOKUP($O161,[1]Data!$J$3:$L$62,2),IF($N161="정률법",VLOOKUP($O161,[1]Data!$J$3:$L$62,3),"입력검증"))</f>
        <v>6.6000000000000003E-2</v>
      </c>
      <c r="Q161" s="108"/>
      <c r="R161" s="108"/>
      <c r="S161" s="108"/>
      <c r="T161" s="108"/>
      <c r="U161" s="108"/>
      <c r="V161" s="108"/>
      <c r="W161" s="108"/>
      <c r="X161" s="108"/>
      <c r="Y161" s="108"/>
      <c r="Z161" s="108"/>
      <c r="AA161" s="108"/>
      <c r="AB161" s="108"/>
      <c r="AC161" s="88">
        <f>IF($N161="정률법",IF((AC$27-$I161)&lt;0,0,IF((AC$27-$I161)=0,$M161*$P161/12*(12-$J161+1),IF((AC$27-$I161)&lt;$O161,($M161-SUM($P161:AB161))*$P161,IF((AC$27-$I161)=$O161,$M161-SUM($N161:AB161),0)))),IF($N161="정액법",IF((AC$27-$I161)&lt;0,0,IF((AC$27-$I161)=0,$M161*$P161/12*(12-$J161+1),IF((AC$27-$I161)&lt;$O161,$M161*$P161,IF((AC$27-$I161)=$O161,$M161-SUM($Q161:AB161),0))))))</f>
        <v>0</v>
      </c>
      <c r="AD161" s="88">
        <f>IF($N161="정률법",IF((AD$27-$I161)&lt;0,0,IF((AD$27-$I161)=0,$M161*$P161/12*(12-$J161+1),IF((AD$27-$I161)&lt;$O161,($M161-SUM($P161:AC161))*$P161,IF((AD$27-$I161)=$O161,$M161-SUM($N161:AC161),0)))),IF($N161="정액법",IF((AD$27-$I161)&lt;0,0,IF((AD$27-$I161)=0,$M161*$P161/12*(12-$J161+1),IF((AD$27-$I161)&lt;$O161,$M161*$P161,IF((AD$27-$I161)=$O161,$M161-SUM($Q161:AC161),0))))))</f>
        <v>0</v>
      </c>
      <c r="AE161" s="89"/>
      <c r="AF161" s="90">
        <f t="shared" si="88"/>
        <v>0</v>
      </c>
      <c r="AG161" s="88">
        <f t="shared" si="89"/>
        <v>0</v>
      </c>
      <c r="AH161" s="91">
        <f t="shared" si="86"/>
        <v>0</v>
      </c>
      <c r="AI161" s="77"/>
      <c r="AJ161" s="77"/>
      <c r="AK161" s="77"/>
      <c r="AL161" s="77"/>
      <c r="AM161" s="77"/>
      <c r="AN161" s="92"/>
    </row>
    <row r="162" spans="2:40" s="47" customFormat="1" ht="13.5" hidden="1" outlineLevel="2">
      <c r="B162" s="76">
        <v>10</v>
      </c>
      <c r="C162" s="77"/>
      <c r="D162" s="77"/>
      <c r="E162" s="78"/>
      <c r="F162" s="77"/>
      <c r="G162" s="191"/>
      <c r="H162" s="79"/>
      <c r="I162" s="80">
        <f t="shared" si="90"/>
        <v>1900</v>
      </c>
      <c r="J162" s="81" t="str">
        <f t="shared" si="91"/>
        <v>01</v>
      </c>
      <c r="K162" s="82"/>
      <c r="L162" s="82"/>
      <c r="M162" s="83">
        <f t="shared" si="87"/>
        <v>0</v>
      </c>
      <c r="N162" s="84" t="s">
        <v>65</v>
      </c>
      <c r="O162" s="85">
        <v>15</v>
      </c>
      <c r="P162" s="86">
        <f>IF($N162="정액법",VLOOKUP($O162,[1]Data!$J$3:$L$62,2),IF($N162="정률법",VLOOKUP($O162,[1]Data!$J$3:$L$62,3),"입력검증"))</f>
        <v>6.6000000000000003E-2</v>
      </c>
      <c r="Q162" s="108"/>
      <c r="R162" s="108"/>
      <c r="S162" s="108"/>
      <c r="T162" s="108"/>
      <c r="U162" s="108"/>
      <c r="V162" s="108"/>
      <c r="W162" s="108"/>
      <c r="X162" s="108"/>
      <c r="Y162" s="108"/>
      <c r="Z162" s="108"/>
      <c r="AA162" s="108"/>
      <c r="AB162" s="108"/>
      <c r="AC162" s="88">
        <f>IF($N162="정률법",IF((AC$27-$I162)&lt;0,0,IF((AC$27-$I162)=0,$M162*$P162/12*(12-$J162+1),IF((AC$27-$I162)&lt;$O162,($M162-SUM($P162:AB162))*$P162,IF((AC$27-$I162)=$O162,$M162-SUM($N162:AB162),0)))),IF($N162="정액법",IF((AC$27-$I162)&lt;0,0,IF((AC$27-$I162)=0,$M162*$P162/12*(12-$J162+1),IF((AC$27-$I162)&lt;$O162,$M162*$P162,IF((AC$27-$I162)=$O162,$M162-SUM($Q162:AB162),0))))))</f>
        <v>0</v>
      </c>
      <c r="AD162" s="88">
        <f>IF($N162="정률법",IF((AD$27-$I162)&lt;0,0,IF((AD$27-$I162)=0,$M162*$P162/12*(12-$J162+1),IF((AD$27-$I162)&lt;$O162,($M162-SUM($P162:AC162))*$P162,IF((AD$27-$I162)=$O162,$M162-SUM($N162:AC162),0)))),IF($N162="정액법",IF((AD$27-$I162)&lt;0,0,IF((AD$27-$I162)=0,$M162*$P162/12*(12-$J162+1),IF((AD$27-$I162)&lt;$O162,$M162*$P162,IF((AD$27-$I162)=$O162,$M162-SUM($Q162:AC162),0))))))</f>
        <v>0</v>
      </c>
      <c r="AE162" s="89"/>
      <c r="AF162" s="90">
        <f t="shared" si="88"/>
        <v>0</v>
      </c>
      <c r="AG162" s="88">
        <f t="shared" si="89"/>
        <v>0</v>
      </c>
      <c r="AH162" s="91">
        <f t="shared" si="86"/>
        <v>0</v>
      </c>
      <c r="AI162" s="77"/>
      <c r="AJ162" s="77"/>
      <c r="AK162" s="77"/>
      <c r="AL162" s="77"/>
      <c r="AM162" s="77"/>
      <c r="AN162" s="92"/>
    </row>
    <row r="163" spans="2:40" s="47" customFormat="1" ht="13.5" outlineLevel="1" collapsed="1">
      <c r="B163" s="94"/>
      <c r="C163" s="95" t="s">
        <v>66</v>
      </c>
      <c r="D163" s="94"/>
      <c r="E163" s="96"/>
      <c r="F163" s="94"/>
      <c r="G163" s="97">
        <f>+G153</f>
        <v>2023</v>
      </c>
      <c r="H163" s="98"/>
      <c r="I163" s="98"/>
      <c r="J163" s="98"/>
      <c r="K163" s="99">
        <f>SUM(K153:K162)</f>
        <v>0</v>
      </c>
      <c r="L163" s="99">
        <f>SUM(L153:L162)</f>
        <v>0</v>
      </c>
      <c r="M163" s="99">
        <f>SUM(M153:M162)</f>
        <v>0</v>
      </c>
      <c r="N163" s="96"/>
      <c r="O163" s="96"/>
      <c r="P163" s="100"/>
      <c r="Q163" s="101">
        <f>SUM(N153:N162)</f>
        <v>0</v>
      </c>
      <c r="R163" s="101">
        <f t="shared" ref="R163:AB163" si="92">SUM(R153:R162)</f>
        <v>0</v>
      </c>
      <c r="S163" s="101">
        <f t="shared" si="92"/>
        <v>0</v>
      </c>
      <c r="T163" s="101">
        <f t="shared" si="92"/>
        <v>0</v>
      </c>
      <c r="U163" s="101">
        <f t="shared" si="92"/>
        <v>0</v>
      </c>
      <c r="V163" s="101">
        <f t="shared" si="92"/>
        <v>0</v>
      </c>
      <c r="W163" s="101">
        <f t="shared" si="92"/>
        <v>0</v>
      </c>
      <c r="X163" s="101">
        <f t="shared" si="92"/>
        <v>0</v>
      </c>
      <c r="Y163" s="101">
        <f t="shared" si="92"/>
        <v>0</v>
      </c>
      <c r="Z163" s="101">
        <f t="shared" si="92"/>
        <v>0</v>
      </c>
      <c r="AA163" s="101">
        <f t="shared" si="92"/>
        <v>0</v>
      </c>
      <c r="AB163" s="101">
        <f t="shared" si="92"/>
        <v>0</v>
      </c>
      <c r="AC163" s="101">
        <f>SUM(AC153:AC162)</f>
        <v>0</v>
      </c>
      <c r="AD163" s="102">
        <f>SUM(AD153:AD162)</f>
        <v>0</v>
      </c>
      <c r="AE163" s="103"/>
      <c r="AF163" s="104">
        <f>SUM(AF153:AF162)</f>
        <v>0</v>
      </c>
      <c r="AG163" s="101">
        <f>SUM(AG153:AG162)</f>
        <v>0</v>
      </c>
      <c r="AH163" s="105">
        <f>SUM(AH153:AH162)</f>
        <v>0</v>
      </c>
      <c r="AI163" s="101"/>
      <c r="AJ163" s="101"/>
      <c r="AK163" s="101"/>
      <c r="AL163" s="101"/>
      <c r="AM163" s="101"/>
      <c r="AN163" s="106"/>
    </row>
    <row r="164" spans="2:40" s="47" customFormat="1" ht="13.5" hidden="1" outlineLevel="2">
      <c r="B164" s="76">
        <v>1</v>
      </c>
      <c r="C164" s="77"/>
      <c r="D164" s="77"/>
      <c r="E164" s="78"/>
      <c r="F164" s="77"/>
      <c r="G164" s="191">
        <v>2024</v>
      </c>
      <c r="H164" s="79"/>
      <c r="I164" s="80"/>
      <c r="J164" s="81"/>
      <c r="K164" s="82"/>
      <c r="L164" s="82"/>
      <c r="M164" s="83">
        <f>K164+L164</f>
        <v>0</v>
      </c>
      <c r="N164" s="84" t="s">
        <v>65</v>
      </c>
      <c r="O164" s="85">
        <v>10</v>
      </c>
      <c r="P164" s="86">
        <f>IF($N164="정액법",VLOOKUP($O164,[1]Data!$J$3:$L$62,2),IF($N164="정률법",VLOOKUP($O164,[1]Data!$J$3:$L$62,3),"입력검증"))</f>
        <v>0.1</v>
      </c>
      <c r="Q164" s="108"/>
      <c r="R164" s="108"/>
      <c r="S164" s="108"/>
      <c r="T164" s="108"/>
      <c r="U164" s="108"/>
      <c r="V164" s="108"/>
      <c r="W164" s="108"/>
      <c r="X164" s="108"/>
      <c r="Y164" s="108"/>
      <c r="Z164" s="108"/>
      <c r="AA164" s="108"/>
      <c r="AB164" s="108"/>
      <c r="AC164" s="88"/>
      <c r="AD164" s="88">
        <f>IF($N164="정률법",IF((AD$27-$I164)&lt;0,0,IF((AD$27-$I164)=0,$M164*$P164/12*(12-$J164+1),IF((AD$27-$I164)&lt;$O164,($M164-SUM($P164:AC164))*$P164,IF((AD$27-$I164)=$O164,$M164-SUM($N164:AC164),0)))),IF($N164="정액법",IF((AD$27-$I164)&lt;0,0,IF((AD$27-$I164)=0,$M164*$P164/12*(12-$J164+1),IF((AD$27-$I164)&lt;$O164,$M164*$P164,IF((AD$27-$I164)=$O164,$M164-SUM($Q164:AC164),0))))))</f>
        <v>0</v>
      </c>
      <c r="AE164" s="89"/>
      <c r="AF164" s="90">
        <f>SUM(Q164:AE164)</f>
        <v>0</v>
      </c>
      <c r="AG164" s="88">
        <f>M164-AF164</f>
        <v>0</v>
      </c>
      <c r="AH164" s="91">
        <f t="shared" ref="AH164:AH173" si="93">IFERROR(INT(AG164*K164/M164),0)</f>
        <v>0</v>
      </c>
      <c r="AI164" s="77"/>
      <c r="AJ164" s="77"/>
      <c r="AK164" s="77"/>
      <c r="AL164" s="77"/>
      <c r="AM164" s="77"/>
      <c r="AN164" s="92"/>
    </row>
    <row r="165" spans="2:40" s="47" customFormat="1" ht="13.5" hidden="1" outlineLevel="2">
      <c r="B165" s="76">
        <v>2</v>
      </c>
      <c r="C165" s="77"/>
      <c r="D165" s="77"/>
      <c r="E165" s="78"/>
      <c r="F165" s="77"/>
      <c r="G165" s="191"/>
      <c r="H165" s="79"/>
      <c r="I165" s="80"/>
      <c r="J165" s="81"/>
      <c r="K165" s="82"/>
      <c r="L165" s="82"/>
      <c r="M165" s="83">
        <f t="shared" ref="M165:M173" si="94">K165+L165</f>
        <v>0</v>
      </c>
      <c r="N165" s="84" t="s">
        <v>65</v>
      </c>
      <c r="O165" s="85">
        <v>1</v>
      </c>
      <c r="P165" s="86">
        <f>IF($N165="정액법",VLOOKUP($O165,[1]Data!$J$3:$L$62,2),IF($N165="정률법",VLOOKUP($O165,[1]Data!$J$3:$L$62,3),"입력검증"))</f>
        <v>1</v>
      </c>
      <c r="Q165" s="108"/>
      <c r="R165" s="108"/>
      <c r="S165" s="108"/>
      <c r="T165" s="108"/>
      <c r="U165" s="108"/>
      <c r="V165" s="108"/>
      <c r="W165" s="108"/>
      <c r="X165" s="108"/>
      <c r="Y165" s="108"/>
      <c r="Z165" s="108"/>
      <c r="AA165" s="108"/>
      <c r="AB165" s="108"/>
      <c r="AC165" s="88"/>
      <c r="AD165" s="88">
        <f>IF($N165="정률법",IF((AD$27-$I165)&lt;0,0,IF((AD$27-$I165)=0,$M165*$P165/12*(12-$J165+1),IF((AD$27-$I165)&lt;$O165,($M165-SUM($P165:AC165))*$P165,IF((AD$27-$I165)=$O165,$M165-SUM($N165:AC165),0)))),IF($N165="정액법",IF((AD$27-$I165)&lt;0,0,IF((AD$27-$I165)=0,$M165*$P165/12*(12-$J165+1),IF((AD$27-$I165)&lt;$O165,$M165*$P165,IF((AD$27-$I165)=$O165,$M165-SUM($Q165:AC165),0))))))</f>
        <v>0</v>
      </c>
      <c r="AE165" s="89"/>
      <c r="AF165" s="90">
        <f t="shared" ref="AF165:AF173" si="95">SUM(Q165:AE165)</f>
        <v>0</v>
      </c>
      <c r="AG165" s="88">
        <f t="shared" ref="AG165:AG173" si="96">M165-AF165</f>
        <v>0</v>
      </c>
      <c r="AH165" s="91">
        <f t="shared" si="93"/>
        <v>0</v>
      </c>
      <c r="AI165" s="77"/>
      <c r="AJ165" s="77"/>
      <c r="AK165" s="77"/>
      <c r="AL165" s="77"/>
      <c r="AM165" s="77"/>
      <c r="AN165" s="92"/>
    </row>
    <row r="166" spans="2:40" s="47" customFormat="1" ht="13.5" hidden="1" outlineLevel="2">
      <c r="B166" s="76">
        <v>3</v>
      </c>
      <c r="C166" s="77"/>
      <c r="D166" s="77"/>
      <c r="E166" s="78"/>
      <c r="F166" s="77"/>
      <c r="G166" s="191"/>
      <c r="H166" s="79"/>
      <c r="I166" s="80"/>
      <c r="J166" s="81"/>
      <c r="K166" s="82"/>
      <c r="L166" s="82"/>
      <c r="M166" s="83">
        <f t="shared" si="94"/>
        <v>0</v>
      </c>
      <c r="N166" s="84" t="s">
        <v>65</v>
      </c>
      <c r="O166" s="85">
        <v>1</v>
      </c>
      <c r="P166" s="86">
        <f>IF($N166="정액법",VLOOKUP($O166,[1]Data!$J$3:$L$62,2),IF($N166="정률법",VLOOKUP($O166,[1]Data!$J$3:$L$62,3),"입력검증"))</f>
        <v>1</v>
      </c>
      <c r="Q166" s="108"/>
      <c r="R166" s="108"/>
      <c r="S166" s="108"/>
      <c r="T166" s="108"/>
      <c r="U166" s="108"/>
      <c r="V166" s="108"/>
      <c r="W166" s="108"/>
      <c r="X166" s="108"/>
      <c r="Y166" s="108"/>
      <c r="Z166" s="108"/>
      <c r="AA166" s="108"/>
      <c r="AB166" s="108"/>
      <c r="AC166" s="88"/>
      <c r="AD166" s="88">
        <f>IF($N166="정률법",IF((AD$27-$I166)&lt;0,0,IF((AD$27-$I166)=0,$M166*$P166/12*(12-$J166+1),IF((AD$27-$I166)&lt;$O166,($M166-SUM($P166:AC166))*$P166,IF((AD$27-$I166)=$O166,$M166-SUM($N166:AC166),0)))),IF($N166="정액법",IF((AD$27-$I166)&lt;0,0,IF((AD$27-$I166)=0,$M166*$P166/12*(12-$J166+1),IF((AD$27-$I166)&lt;$O166,$M166*$P166,IF((AD$27-$I166)=$O166,$M166-SUM($Q166:AC166),0))))))</f>
        <v>0</v>
      </c>
      <c r="AE166" s="89"/>
      <c r="AF166" s="90">
        <f t="shared" si="95"/>
        <v>0</v>
      </c>
      <c r="AG166" s="88">
        <f t="shared" si="96"/>
        <v>0</v>
      </c>
      <c r="AH166" s="91">
        <f t="shared" si="93"/>
        <v>0</v>
      </c>
      <c r="AI166" s="77"/>
      <c r="AJ166" s="77"/>
      <c r="AK166" s="77"/>
      <c r="AL166" s="77"/>
      <c r="AM166" s="77"/>
      <c r="AN166" s="92"/>
    </row>
    <row r="167" spans="2:40" s="47" customFormat="1" ht="13.5" hidden="1" outlineLevel="2">
      <c r="B167" s="76">
        <v>4</v>
      </c>
      <c r="C167" s="77"/>
      <c r="D167" s="77"/>
      <c r="E167" s="78"/>
      <c r="F167" s="77"/>
      <c r="G167" s="191"/>
      <c r="H167" s="79"/>
      <c r="I167" s="80"/>
      <c r="J167" s="81"/>
      <c r="K167" s="82"/>
      <c r="L167" s="82"/>
      <c r="M167" s="83">
        <f t="shared" si="94"/>
        <v>0</v>
      </c>
      <c r="N167" s="84" t="s">
        <v>65</v>
      </c>
      <c r="O167" s="85">
        <v>15</v>
      </c>
      <c r="P167" s="86">
        <f>IF($N167="정액법",VLOOKUP($O167,[1]Data!$J$3:$L$62,2),IF($N167="정률법",VLOOKUP($O167,[1]Data!$J$3:$L$62,3),"입력검증"))</f>
        <v>6.6000000000000003E-2</v>
      </c>
      <c r="Q167" s="108"/>
      <c r="R167" s="108"/>
      <c r="S167" s="108"/>
      <c r="T167" s="108"/>
      <c r="U167" s="108"/>
      <c r="V167" s="108"/>
      <c r="W167" s="108"/>
      <c r="X167" s="108"/>
      <c r="Y167" s="108"/>
      <c r="Z167" s="108"/>
      <c r="AA167" s="108"/>
      <c r="AB167" s="108"/>
      <c r="AC167" s="108"/>
      <c r="AD167" s="88">
        <f>IF($N167="정률법",IF((AD$27-$I167)&lt;0,0,IF((AD$27-$I167)=0,$M167*$P167/12*(12-$J167+1),IF((AD$27-$I167)&lt;$O167,($M167-SUM($P167:AC167))*$P167,IF((AD$27-$I167)=$O167,$M167-SUM($N167:AC167),0)))),IF($N167="정액법",IF((AD$27-$I167)&lt;0,0,IF((AD$27-$I167)=0,$M167*$P167/12*(12-$J167+1),IF((AD$27-$I167)&lt;$O167,$M167*$P167,IF((AD$27-$I167)=$O167,$M167-SUM($Q167:AC167),0))))))</f>
        <v>0</v>
      </c>
      <c r="AE167" s="89"/>
      <c r="AF167" s="90">
        <f t="shared" si="95"/>
        <v>0</v>
      </c>
      <c r="AG167" s="88">
        <f t="shared" si="96"/>
        <v>0</v>
      </c>
      <c r="AH167" s="91">
        <f t="shared" si="93"/>
        <v>0</v>
      </c>
      <c r="AI167" s="77"/>
      <c r="AJ167" s="77"/>
      <c r="AK167" s="77"/>
      <c r="AL167" s="77"/>
      <c r="AM167" s="77"/>
      <c r="AN167" s="92"/>
    </row>
    <row r="168" spans="2:40" s="47" customFormat="1" ht="13.5" hidden="1" outlineLevel="2">
      <c r="B168" s="76">
        <v>5</v>
      </c>
      <c r="C168" s="77"/>
      <c r="D168" s="77"/>
      <c r="E168" s="78"/>
      <c r="F168" s="77"/>
      <c r="G168" s="191"/>
      <c r="H168" s="79"/>
      <c r="I168" s="80"/>
      <c r="J168" s="81"/>
      <c r="K168" s="82"/>
      <c r="L168" s="82"/>
      <c r="M168" s="83">
        <f t="shared" si="94"/>
        <v>0</v>
      </c>
      <c r="N168" s="84" t="s">
        <v>65</v>
      </c>
      <c r="O168" s="85">
        <v>15</v>
      </c>
      <c r="P168" s="86">
        <f>IF($N168="정액법",VLOOKUP($O168,[1]Data!$J$3:$L$62,2),IF($N168="정률법",VLOOKUP($O168,[1]Data!$J$3:$L$62,3),"입력검증"))</f>
        <v>6.6000000000000003E-2</v>
      </c>
      <c r="Q168" s="108"/>
      <c r="R168" s="108"/>
      <c r="S168" s="108"/>
      <c r="T168" s="108"/>
      <c r="U168" s="108"/>
      <c r="V168" s="108"/>
      <c r="W168" s="108"/>
      <c r="X168" s="108"/>
      <c r="Y168" s="108"/>
      <c r="Z168" s="108"/>
      <c r="AA168" s="108"/>
      <c r="AB168" s="108"/>
      <c r="AC168" s="108"/>
      <c r="AD168" s="88">
        <f>IF($N168="정률법",IF((AD$27-$I168)&lt;0,0,IF((AD$27-$I168)=0,$M168*$P168/12*(12-$J168+1),IF((AD$27-$I168)&lt;$O168,($M168-SUM($P168:AC168))*$P168,IF((AD$27-$I168)=$O168,$M168-SUM($N168:AC168),0)))),IF($N168="정액법",IF((AD$27-$I168)&lt;0,0,IF((AD$27-$I168)=0,$M168*$P168/12*(12-$J168+1),IF((AD$27-$I168)&lt;$O168,$M168*$P168,IF((AD$27-$I168)=$O168,$M168-SUM($Q168:AC168),0))))))</f>
        <v>0</v>
      </c>
      <c r="AE168" s="89"/>
      <c r="AF168" s="90">
        <f t="shared" si="95"/>
        <v>0</v>
      </c>
      <c r="AG168" s="88">
        <f t="shared" si="96"/>
        <v>0</v>
      </c>
      <c r="AH168" s="91">
        <f t="shared" si="93"/>
        <v>0</v>
      </c>
      <c r="AI168" s="77"/>
      <c r="AJ168" s="77"/>
      <c r="AK168" s="77"/>
      <c r="AL168" s="77"/>
      <c r="AM168" s="77"/>
      <c r="AN168" s="92"/>
    </row>
    <row r="169" spans="2:40" s="47" customFormat="1" ht="13.5" hidden="1" outlineLevel="2">
      <c r="B169" s="76">
        <v>6</v>
      </c>
      <c r="C169" s="77"/>
      <c r="D169" s="77"/>
      <c r="E169" s="78"/>
      <c r="F169" s="77"/>
      <c r="G169" s="191"/>
      <c r="H169" s="79"/>
      <c r="I169" s="80"/>
      <c r="J169" s="81"/>
      <c r="K169" s="82"/>
      <c r="L169" s="82"/>
      <c r="M169" s="83">
        <f t="shared" si="94"/>
        <v>0</v>
      </c>
      <c r="N169" s="84" t="s">
        <v>65</v>
      </c>
      <c r="O169" s="85">
        <v>15</v>
      </c>
      <c r="P169" s="86">
        <f>IF($N169="정액법",VLOOKUP($O169,[1]Data!$J$3:$L$62,2),IF($N169="정률법",VLOOKUP($O169,[1]Data!$J$3:$L$62,3),"입력검증"))</f>
        <v>6.6000000000000003E-2</v>
      </c>
      <c r="Q169" s="108"/>
      <c r="R169" s="108"/>
      <c r="S169" s="108"/>
      <c r="T169" s="108"/>
      <c r="U169" s="108"/>
      <c r="V169" s="108"/>
      <c r="W169" s="108"/>
      <c r="X169" s="108"/>
      <c r="Y169" s="108"/>
      <c r="Z169" s="108"/>
      <c r="AA169" s="108"/>
      <c r="AB169" s="108"/>
      <c r="AC169" s="108"/>
      <c r="AD169" s="88">
        <f>IF($N169="정률법",IF((AD$27-$I169)&lt;0,0,IF((AD$27-$I169)=0,$M169*$P169/12*(12-$J169+1),IF((AD$27-$I169)&lt;$O169,($M169-SUM($P169:AC169))*$P169,IF((AD$27-$I169)=$O169,$M169-SUM($N169:AC169),0)))),IF($N169="정액법",IF((AD$27-$I169)&lt;0,0,IF((AD$27-$I169)=0,$M169*$P169/12*(12-$J169+1),IF((AD$27-$I169)&lt;$O169,$M169*$P169,IF((AD$27-$I169)=$O169,$M169-SUM($Q169:AC169),0))))))</f>
        <v>0</v>
      </c>
      <c r="AE169" s="89"/>
      <c r="AF169" s="90">
        <f t="shared" si="95"/>
        <v>0</v>
      </c>
      <c r="AG169" s="88">
        <f t="shared" si="96"/>
        <v>0</v>
      </c>
      <c r="AH169" s="91">
        <f t="shared" si="93"/>
        <v>0</v>
      </c>
      <c r="AI169" s="77"/>
      <c r="AJ169" s="77"/>
      <c r="AK169" s="77"/>
      <c r="AL169" s="77"/>
      <c r="AM169" s="77"/>
      <c r="AN169" s="92"/>
    </row>
    <row r="170" spans="2:40" s="47" customFormat="1" ht="13.5" hidden="1" outlineLevel="2">
      <c r="B170" s="76">
        <v>7</v>
      </c>
      <c r="C170" s="77"/>
      <c r="D170" s="77"/>
      <c r="E170" s="78"/>
      <c r="F170" s="77"/>
      <c r="G170" s="191"/>
      <c r="H170" s="79"/>
      <c r="I170" s="80"/>
      <c r="J170" s="81"/>
      <c r="K170" s="82"/>
      <c r="L170" s="82"/>
      <c r="M170" s="83">
        <f t="shared" si="94"/>
        <v>0</v>
      </c>
      <c r="N170" s="84" t="s">
        <v>65</v>
      </c>
      <c r="O170" s="85">
        <v>15</v>
      </c>
      <c r="P170" s="86">
        <f>IF($N170="정액법",VLOOKUP($O170,[1]Data!$J$3:$L$62,2),IF($N170="정률법",VLOOKUP($O170,[1]Data!$J$3:$L$62,3),"입력검증"))</f>
        <v>6.6000000000000003E-2</v>
      </c>
      <c r="Q170" s="108"/>
      <c r="R170" s="108"/>
      <c r="S170" s="108"/>
      <c r="T170" s="108"/>
      <c r="U170" s="108"/>
      <c r="V170" s="108"/>
      <c r="W170" s="108"/>
      <c r="X170" s="108"/>
      <c r="Y170" s="108"/>
      <c r="Z170" s="108"/>
      <c r="AA170" s="108"/>
      <c r="AB170" s="108"/>
      <c r="AC170" s="108"/>
      <c r="AD170" s="88">
        <f>IF($N170="정률법",IF((AD$27-$I170)&lt;0,0,IF((AD$27-$I170)=0,$M170*$P170/12*(12-$J170+1),IF((AD$27-$I170)&lt;$O170,($M170-SUM($P170:AC170))*$P170,IF((AD$27-$I170)=$O170,$M170-SUM($N170:AC170),0)))),IF($N170="정액법",IF((AD$27-$I170)&lt;0,0,IF((AD$27-$I170)=0,$M170*$P170/12*(12-$J170+1),IF((AD$27-$I170)&lt;$O170,$M170*$P170,IF((AD$27-$I170)=$O170,$M170-SUM($Q170:AC170),0))))))</f>
        <v>0</v>
      </c>
      <c r="AE170" s="89"/>
      <c r="AF170" s="90">
        <f t="shared" si="95"/>
        <v>0</v>
      </c>
      <c r="AG170" s="88">
        <f t="shared" si="96"/>
        <v>0</v>
      </c>
      <c r="AH170" s="91">
        <f t="shared" si="93"/>
        <v>0</v>
      </c>
      <c r="AI170" s="77"/>
      <c r="AJ170" s="77"/>
      <c r="AK170" s="77"/>
      <c r="AL170" s="77"/>
      <c r="AM170" s="77"/>
      <c r="AN170" s="92"/>
    </row>
    <row r="171" spans="2:40" s="47" customFormat="1" ht="13.5" hidden="1" outlineLevel="2">
      <c r="B171" s="76">
        <v>8</v>
      </c>
      <c r="C171" s="77"/>
      <c r="D171" s="77"/>
      <c r="E171" s="78"/>
      <c r="F171" s="77"/>
      <c r="G171" s="191"/>
      <c r="H171" s="79"/>
      <c r="I171" s="80">
        <f t="shared" ref="I171:I173" si="97">VALUE(LEFT(TEXT($H171,"yyyy-mm-dd"),4))</f>
        <v>1900</v>
      </c>
      <c r="J171" s="81" t="str">
        <f t="shared" ref="J171:J173" si="98">MID(TEXT($H171,"yyyy-mm-dd"),6,2)</f>
        <v>01</v>
      </c>
      <c r="K171" s="82"/>
      <c r="L171" s="82"/>
      <c r="M171" s="83">
        <f t="shared" si="94"/>
        <v>0</v>
      </c>
      <c r="N171" s="84" t="s">
        <v>65</v>
      </c>
      <c r="O171" s="85">
        <v>15</v>
      </c>
      <c r="P171" s="86">
        <f>IF($N171="정액법",VLOOKUP($O171,[1]Data!$J$3:$L$62,2),IF($N171="정률법",VLOOKUP($O171,[1]Data!$J$3:$L$62,3),"입력검증"))</f>
        <v>6.6000000000000003E-2</v>
      </c>
      <c r="Q171" s="108"/>
      <c r="R171" s="108"/>
      <c r="S171" s="108"/>
      <c r="T171" s="108"/>
      <c r="U171" s="108"/>
      <c r="V171" s="108"/>
      <c r="W171" s="108"/>
      <c r="X171" s="108"/>
      <c r="Y171" s="108"/>
      <c r="Z171" s="108"/>
      <c r="AA171" s="108"/>
      <c r="AB171" s="108"/>
      <c r="AC171" s="108"/>
      <c r="AD171" s="88">
        <f>IF($N171="정률법",IF((AD$27-$I171)&lt;0,0,IF((AD$27-$I171)=0,$M171*$P171/12*(12-$J171+1),IF((AD$27-$I171)&lt;$O171,($M171-SUM($P171:AC171))*$P171,IF((AD$27-$I171)=$O171,$M171-SUM($N171:AC171),0)))),IF($N171="정액법",IF((AD$27-$I171)&lt;0,0,IF((AD$27-$I171)=0,$M171*$P171/12*(12-$J171+1),IF((AD$27-$I171)&lt;$O171,$M171*$P171,IF((AD$27-$I171)=$O171,$M171-SUM($Q171:AC171),0))))))</f>
        <v>0</v>
      </c>
      <c r="AE171" s="89"/>
      <c r="AF171" s="90">
        <f t="shared" si="95"/>
        <v>0</v>
      </c>
      <c r="AG171" s="88">
        <f t="shared" si="96"/>
        <v>0</v>
      </c>
      <c r="AH171" s="91">
        <f t="shared" si="93"/>
        <v>0</v>
      </c>
      <c r="AI171" s="77"/>
      <c r="AJ171" s="77"/>
      <c r="AK171" s="77"/>
      <c r="AL171" s="77"/>
      <c r="AM171" s="77"/>
      <c r="AN171" s="92"/>
    </row>
    <row r="172" spans="2:40" s="47" customFormat="1" ht="13.5" hidden="1" outlineLevel="2">
      <c r="B172" s="76">
        <v>9</v>
      </c>
      <c r="C172" s="77"/>
      <c r="D172" s="77"/>
      <c r="E172" s="78"/>
      <c r="F172" s="77"/>
      <c r="G172" s="191"/>
      <c r="H172" s="79"/>
      <c r="I172" s="80">
        <f t="shared" si="97"/>
        <v>1900</v>
      </c>
      <c r="J172" s="81" t="str">
        <f t="shared" si="98"/>
        <v>01</v>
      </c>
      <c r="K172" s="82"/>
      <c r="L172" s="82"/>
      <c r="M172" s="83">
        <f t="shared" si="94"/>
        <v>0</v>
      </c>
      <c r="N172" s="84" t="s">
        <v>65</v>
      </c>
      <c r="O172" s="85">
        <v>15</v>
      </c>
      <c r="P172" s="86">
        <f>IF($N172="정액법",VLOOKUP($O172,[1]Data!$J$3:$L$62,2),IF($N172="정률법",VLOOKUP($O172,[1]Data!$J$3:$L$62,3),"입력검증"))</f>
        <v>6.6000000000000003E-2</v>
      </c>
      <c r="Q172" s="108"/>
      <c r="R172" s="108"/>
      <c r="S172" s="108"/>
      <c r="T172" s="108"/>
      <c r="U172" s="108"/>
      <c r="V172" s="108"/>
      <c r="W172" s="108"/>
      <c r="X172" s="108"/>
      <c r="Y172" s="108"/>
      <c r="Z172" s="108"/>
      <c r="AA172" s="108"/>
      <c r="AB172" s="108"/>
      <c r="AC172" s="108"/>
      <c r="AD172" s="88">
        <f>IF($N172="정률법",IF((AD$27-$I172)&lt;0,0,IF((AD$27-$I172)=0,$M172*$P172/12*(12-$J172+1),IF((AD$27-$I172)&lt;$O172,($M172-SUM($P172:AC172))*$P172,IF((AD$27-$I172)=$O172,$M172-SUM($N172:AC172),0)))),IF($N172="정액법",IF((AD$27-$I172)&lt;0,0,IF((AD$27-$I172)=0,$M172*$P172/12*(12-$J172+1),IF((AD$27-$I172)&lt;$O172,$M172*$P172,IF((AD$27-$I172)=$O172,$M172-SUM($Q172:AC172),0))))))</f>
        <v>0</v>
      </c>
      <c r="AE172" s="89"/>
      <c r="AF172" s="90">
        <f t="shared" si="95"/>
        <v>0</v>
      </c>
      <c r="AG172" s="88">
        <f t="shared" si="96"/>
        <v>0</v>
      </c>
      <c r="AH172" s="91">
        <f t="shared" si="93"/>
        <v>0</v>
      </c>
      <c r="AI172" s="77"/>
      <c r="AJ172" s="77"/>
      <c r="AK172" s="77"/>
      <c r="AL172" s="77"/>
      <c r="AM172" s="77"/>
      <c r="AN172" s="92"/>
    </row>
    <row r="173" spans="2:40" s="47" customFormat="1" ht="13.5" hidden="1" outlineLevel="2">
      <c r="B173" s="76">
        <v>10</v>
      </c>
      <c r="C173" s="77"/>
      <c r="D173" s="77"/>
      <c r="E173" s="78"/>
      <c r="F173" s="77"/>
      <c r="G173" s="191"/>
      <c r="H173" s="79"/>
      <c r="I173" s="80">
        <f t="shared" si="97"/>
        <v>1900</v>
      </c>
      <c r="J173" s="81" t="str">
        <f t="shared" si="98"/>
        <v>01</v>
      </c>
      <c r="K173" s="82"/>
      <c r="L173" s="82"/>
      <c r="M173" s="83">
        <f t="shared" si="94"/>
        <v>0</v>
      </c>
      <c r="N173" s="84" t="s">
        <v>65</v>
      </c>
      <c r="O173" s="85">
        <v>15</v>
      </c>
      <c r="P173" s="86">
        <f>IF($N173="정액법",VLOOKUP($O173,[1]Data!$J$3:$L$62,2),IF($N173="정률법",VLOOKUP($O173,[1]Data!$J$3:$L$62,3),"입력검증"))</f>
        <v>6.6000000000000003E-2</v>
      </c>
      <c r="Q173" s="108"/>
      <c r="R173" s="108"/>
      <c r="S173" s="108"/>
      <c r="T173" s="108"/>
      <c r="U173" s="108"/>
      <c r="V173" s="108"/>
      <c r="W173" s="108"/>
      <c r="X173" s="108"/>
      <c r="Y173" s="108"/>
      <c r="Z173" s="108"/>
      <c r="AA173" s="108"/>
      <c r="AB173" s="108"/>
      <c r="AC173" s="108"/>
      <c r="AD173" s="88">
        <f>IF($N173="정률법",IF((AD$27-$I173)&lt;0,0,IF((AD$27-$I173)=0,$M173*$P173/12*(12-$J173+1),IF((AD$27-$I173)&lt;$O173,($M173-SUM($P173:AC173))*$P173,IF((AD$27-$I173)=$O173,$M173-SUM($N173:AC173),0)))),IF($N173="정액법",IF((AD$27-$I173)&lt;0,0,IF((AD$27-$I173)=0,$M173*$P173/12*(12-$J173+1),IF((AD$27-$I173)&lt;$O173,$M173*$P173,IF((AD$27-$I173)=$O173,$M173-SUM($Q173:AC173),0))))))</f>
        <v>0</v>
      </c>
      <c r="AE173" s="89"/>
      <c r="AF173" s="90">
        <f t="shared" si="95"/>
        <v>0</v>
      </c>
      <c r="AG173" s="88">
        <f t="shared" si="96"/>
        <v>0</v>
      </c>
      <c r="AH173" s="91">
        <f t="shared" si="93"/>
        <v>0</v>
      </c>
      <c r="AI173" s="77"/>
      <c r="AJ173" s="77"/>
      <c r="AK173" s="77"/>
      <c r="AL173" s="77"/>
      <c r="AM173" s="77"/>
      <c r="AN173" s="92"/>
    </row>
    <row r="174" spans="2:40" s="47" customFormat="1" ht="13.5" outlineLevel="1" collapsed="1">
      <c r="B174" s="94"/>
      <c r="C174" s="95" t="s">
        <v>66</v>
      </c>
      <c r="D174" s="94"/>
      <c r="E174" s="96"/>
      <c r="F174" s="94"/>
      <c r="G174" s="97">
        <f>+G164</f>
        <v>2024</v>
      </c>
      <c r="H174" s="98"/>
      <c r="I174" s="98"/>
      <c r="J174" s="98"/>
      <c r="K174" s="99">
        <f>SUM(K164:K173)</f>
        <v>0</v>
      </c>
      <c r="L174" s="99">
        <f>SUM(L164:L173)</f>
        <v>0</v>
      </c>
      <c r="M174" s="99">
        <f>SUM(M164:M173)</f>
        <v>0</v>
      </c>
      <c r="N174" s="96"/>
      <c r="O174" s="96"/>
      <c r="P174" s="100"/>
      <c r="Q174" s="101">
        <f>SUM(N164:N173)</f>
        <v>0</v>
      </c>
      <c r="R174" s="101">
        <f t="shared" ref="R174:AB174" si="99">SUM(R164:R173)</f>
        <v>0</v>
      </c>
      <c r="S174" s="101">
        <f t="shared" si="99"/>
        <v>0</v>
      </c>
      <c r="T174" s="101">
        <f t="shared" si="99"/>
        <v>0</v>
      </c>
      <c r="U174" s="101">
        <f t="shared" si="99"/>
        <v>0</v>
      </c>
      <c r="V174" s="101">
        <f t="shared" si="99"/>
        <v>0</v>
      </c>
      <c r="W174" s="101">
        <f t="shared" si="99"/>
        <v>0</v>
      </c>
      <c r="X174" s="101">
        <f t="shared" si="99"/>
        <v>0</v>
      </c>
      <c r="Y174" s="101">
        <f t="shared" si="99"/>
        <v>0</v>
      </c>
      <c r="Z174" s="101">
        <f t="shared" si="99"/>
        <v>0</v>
      </c>
      <c r="AA174" s="101">
        <f t="shared" si="99"/>
        <v>0</v>
      </c>
      <c r="AB174" s="101">
        <f t="shared" si="99"/>
        <v>0</v>
      </c>
      <c r="AC174" s="101">
        <f>SUM(AC164:AC173)</f>
        <v>0</v>
      </c>
      <c r="AD174" s="102">
        <f>SUM(AD164:AD173)</f>
        <v>0</v>
      </c>
      <c r="AE174" s="103"/>
      <c r="AF174" s="104">
        <f>SUM(AF164:AF173)</f>
        <v>0</v>
      </c>
      <c r="AG174" s="101">
        <f>SUM(AG164:AG173)</f>
        <v>0</v>
      </c>
      <c r="AH174" s="105">
        <f>SUM(AH164:AH173)</f>
        <v>0</v>
      </c>
      <c r="AI174" s="101"/>
      <c r="AJ174" s="101"/>
      <c r="AK174" s="101"/>
      <c r="AL174" s="101"/>
      <c r="AM174" s="101"/>
      <c r="AN174" s="106"/>
    </row>
    <row r="175" spans="2:40" s="47" customFormat="1" ht="13.5">
      <c r="G175" s="48"/>
      <c r="H175" s="49"/>
      <c r="I175" s="49"/>
      <c r="J175" s="49"/>
      <c r="K175" s="109"/>
      <c r="L175" s="109"/>
      <c r="M175" s="109"/>
      <c r="N175" s="109"/>
      <c r="P175" s="50"/>
      <c r="AF175" s="52"/>
      <c r="AG175" s="53"/>
      <c r="AH175" s="54"/>
    </row>
    <row r="176" spans="2:40" s="47" customFormat="1" ht="13.5">
      <c r="G176" s="48"/>
      <c r="H176" s="49"/>
      <c r="I176" s="49"/>
      <c r="J176" s="49"/>
      <c r="K176" s="109"/>
      <c r="L176" s="109"/>
      <c r="M176" s="109"/>
      <c r="N176" s="109"/>
      <c r="P176" s="50"/>
      <c r="AF176" s="52"/>
      <c r="AG176" s="53"/>
      <c r="AH176" s="54"/>
    </row>
    <row r="177" spans="2:52" s="47" customFormat="1" ht="13.5">
      <c r="B177" s="46" t="s">
        <v>76</v>
      </c>
      <c r="G177" s="48"/>
      <c r="H177" s="49"/>
      <c r="I177" s="49"/>
      <c r="J177" s="49"/>
      <c r="K177" s="109"/>
      <c r="L177" s="109"/>
      <c r="M177" s="109"/>
      <c r="N177" s="109"/>
      <c r="P177" s="50"/>
      <c r="AF177" s="52"/>
      <c r="AG177" s="53"/>
      <c r="AH177" s="54"/>
    </row>
    <row r="178" spans="2:52" s="47" customFormat="1" ht="18.75" customHeight="1">
      <c r="B178" s="189" t="s">
        <v>42</v>
      </c>
      <c r="C178" s="189" t="s">
        <v>10</v>
      </c>
      <c r="D178" s="189" t="s">
        <v>77</v>
      </c>
      <c r="E178" s="189" t="s">
        <v>16</v>
      </c>
      <c r="F178" s="189" t="s">
        <v>44</v>
      </c>
      <c r="G178" s="203" t="s">
        <v>20</v>
      </c>
      <c r="H178" s="205" t="s">
        <v>22</v>
      </c>
      <c r="I178" s="205" t="s">
        <v>45</v>
      </c>
      <c r="J178" s="205" t="s">
        <v>46</v>
      </c>
      <c r="K178" s="207" t="s">
        <v>47</v>
      </c>
      <c r="L178" s="207"/>
      <c r="M178" s="207"/>
      <c r="N178" s="189" t="s">
        <v>48</v>
      </c>
      <c r="O178" s="189" t="s">
        <v>49</v>
      </c>
      <c r="P178" s="196" t="s">
        <v>50</v>
      </c>
      <c r="Q178" s="55" t="s">
        <v>51</v>
      </c>
      <c r="R178" s="55"/>
      <c r="S178" s="55"/>
      <c r="T178" s="55"/>
      <c r="U178" s="55"/>
      <c r="V178" s="55"/>
      <c r="W178" s="55"/>
      <c r="X178" s="55"/>
      <c r="Y178" s="55"/>
      <c r="Z178" s="55"/>
      <c r="AA178" s="55"/>
      <c r="AB178" s="55"/>
      <c r="AC178" s="55"/>
      <c r="AD178" s="56"/>
      <c r="AE178" s="57"/>
      <c r="AF178" s="198" t="s">
        <v>52</v>
      </c>
      <c r="AG178" s="200" t="s">
        <v>53</v>
      </c>
      <c r="AH178" s="201" t="s">
        <v>54</v>
      </c>
      <c r="AI178" s="192" t="s">
        <v>30</v>
      </c>
      <c r="AJ178" s="192" t="s">
        <v>55</v>
      </c>
      <c r="AK178" s="58" t="s">
        <v>56</v>
      </c>
      <c r="AL178" s="58"/>
      <c r="AM178" s="58"/>
      <c r="AN178" s="194" t="s">
        <v>57</v>
      </c>
    </row>
    <row r="179" spans="2:52" s="47" customFormat="1" ht="18.75" customHeight="1">
      <c r="B179" s="190"/>
      <c r="C179" s="190"/>
      <c r="D179" s="190"/>
      <c r="E179" s="190"/>
      <c r="F179" s="190"/>
      <c r="G179" s="204"/>
      <c r="H179" s="206"/>
      <c r="I179" s="206"/>
      <c r="J179" s="206"/>
      <c r="K179" s="59" t="s">
        <v>58</v>
      </c>
      <c r="L179" s="59" t="s">
        <v>59</v>
      </c>
      <c r="M179" s="59" t="s">
        <v>60</v>
      </c>
      <c r="N179" s="190"/>
      <c r="O179" s="190"/>
      <c r="P179" s="197"/>
      <c r="Q179" s="60">
        <v>2011</v>
      </c>
      <c r="R179" s="60">
        <v>2012</v>
      </c>
      <c r="S179" s="60">
        <v>2013</v>
      </c>
      <c r="T179" s="60">
        <v>2014</v>
      </c>
      <c r="U179" s="60">
        <v>2015</v>
      </c>
      <c r="V179" s="60">
        <v>2016</v>
      </c>
      <c r="W179" s="60">
        <v>2017</v>
      </c>
      <c r="X179" s="60">
        <v>2018</v>
      </c>
      <c r="Y179" s="60">
        <v>2019</v>
      </c>
      <c r="Z179" s="60">
        <v>2020</v>
      </c>
      <c r="AA179" s="60">
        <v>2021</v>
      </c>
      <c r="AB179" s="60">
        <v>2022</v>
      </c>
      <c r="AC179" s="60">
        <v>2023</v>
      </c>
      <c r="AD179" s="110">
        <v>2024</v>
      </c>
      <c r="AE179" s="61" t="s">
        <v>61</v>
      </c>
      <c r="AF179" s="199"/>
      <c r="AG179" s="197"/>
      <c r="AH179" s="202"/>
      <c r="AI179" s="193"/>
      <c r="AJ179" s="193"/>
      <c r="AK179" s="62" t="s">
        <v>62</v>
      </c>
      <c r="AL179" s="62" t="s">
        <v>18</v>
      </c>
      <c r="AM179" s="62" t="s">
        <v>47</v>
      </c>
      <c r="AN179" s="195"/>
      <c r="AP179" s="63" t="s">
        <v>63</v>
      </c>
      <c r="AQ179" s="63">
        <v>2002</v>
      </c>
      <c r="AR179" s="63">
        <v>2003</v>
      </c>
      <c r="AS179" s="63">
        <v>2004</v>
      </c>
      <c r="AT179" s="63">
        <v>2005</v>
      </c>
      <c r="AU179" s="63">
        <v>2006</v>
      </c>
      <c r="AV179" s="63">
        <v>2007</v>
      </c>
      <c r="AW179" s="63">
        <v>2008</v>
      </c>
      <c r="AX179" s="63">
        <v>2009</v>
      </c>
      <c r="AY179" s="63">
        <v>2010</v>
      </c>
      <c r="AZ179" s="63">
        <v>2011</v>
      </c>
    </row>
    <row r="180" spans="2:52" s="46" customFormat="1" ht="13.5">
      <c r="B180" s="111"/>
      <c r="C180" s="112" t="s">
        <v>64</v>
      </c>
      <c r="D180" s="112"/>
      <c r="E180" s="112"/>
      <c r="F180" s="112"/>
      <c r="G180" s="113"/>
      <c r="H180" s="114"/>
      <c r="I180" s="114"/>
      <c r="J180" s="114"/>
      <c r="K180" s="68">
        <f>SUM(+K191,K202,K238,K258,K281,K292,K294,K297,K315,K350,K361,K364,K366,K377)</f>
        <v>2555761198</v>
      </c>
      <c r="L180" s="68">
        <f>SUM(+L191,L202,L238,L258,L281,L292,L294,L297,L315,L350,L361,L364,L366,L377)</f>
        <v>652194842.80000007</v>
      </c>
      <c r="M180" s="68">
        <f>SUM(+M191,M202,M238,M258,M281,M292,M294,M297,M315,M350,M361,M364,M366,M377)</f>
        <v>3207956040.7999997</v>
      </c>
      <c r="N180" s="64"/>
      <c r="O180" s="64"/>
      <c r="P180" s="69"/>
      <c r="Q180" s="68">
        <f>SUM(+N191,N202,N238,N258,N281,N292,N294,N297,N315,N350,N361,N364,N366,N377)</f>
        <v>0</v>
      </c>
      <c r="R180" s="68">
        <f t="shared" ref="R180:AD180" si="100">SUM(+R191,R202,R238,R258,R281,R292,R294,R297,R315,R350,R361,R364,R366,R377)</f>
        <v>0</v>
      </c>
      <c r="S180" s="68">
        <f t="shared" si="100"/>
        <v>26293029.166666664</v>
      </c>
      <c r="T180" s="68">
        <f t="shared" si="100"/>
        <v>204791250.66666666</v>
      </c>
      <c r="U180" s="68">
        <f t="shared" si="100"/>
        <v>319502603.52333331</v>
      </c>
      <c r="V180" s="68">
        <f t="shared" si="100"/>
        <v>361225568.0933333</v>
      </c>
      <c r="W180" s="68">
        <f t="shared" si="100"/>
        <v>368711818.0933333</v>
      </c>
      <c r="X180" s="68">
        <f t="shared" si="100"/>
        <v>368874368.0933333</v>
      </c>
      <c r="Y180" s="68">
        <f t="shared" si="100"/>
        <v>348451975.82916671</v>
      </c>
      <c r="Z180" s="68">
        <f t="shared" si="100"/>
        <v>305681328.70799994</v>
      </c>
      <c r="AA180" s="68">
        <f t="shared" si="100"/>
        <v>273558658.66466665</v>
      </c>
      <c r="AB180" s="68">
        <f t="shared" si="100"/>
        <v>210035943.248</v>
      </c>
      <c r="AC180" s="68">
        <f t="shared" si="100"/>
        <v>186312068.24800003</v>
      </c>
      <c r="AD180" s="70">
        <f t="shared" si="100"/>
        <v>125865774.91466668</v>
      </c>
      <c r="AE180" s="71"/>
      <c r="AF180" s="72">
        <f>SUM(+AF191,AF202,AF238,AF258,AF281,AF292,AF294,AF297,AF315,AF350,AF361,AF364,AF366,AF377)</f>
        <v>3099304387.249167</v>
      </c>
      <c r="AG180" s="68">
        <f>SUM(+AG191,AG202,AG238,AG258,AG281,AG292,AG294,AG297,AG315,AG350,AG361,AG364,AG366,AG377)</f>
        <v>108651653.55083331</v>
      </c>
      <c r="AH180" s="73">
        <f>SUM(+AH191,AH202,AH238,AH258,AH281,AH292,AH294,AH297,AH315,AH350,AH361,AH364,AH366,AH377)</f>
        <v>87753435</v>
      </c>
      <c r="AI180" s="111"/>
      <c r="AJ180" s="111"/>
      <c r="AK180" s="111"/>
      <c r="AL180" s="111"/>
      <c r="AM180" s="111"/>
      <c r="AN180" s="115"/>
      <c r="AP180" s="75">
        <f>SUM(AQ180:AZ180)</f>
        <v>0</v>
      </c>
      <c r="AQ180" s="75">
        <f>+AQ191</f>
        <v>0</v>
      </c>
      <c r="AR180" s="75">
        <f>+AO191</f>
        <v>0</v>
      </c>
      <c r="AS180" s="75">
        <f t="shared" ref="AS180:AZ180" si="101">+AS191</f>
        <v>0</v>
      </c>
      <c r="AT180" s="75">
        <f t="shared" si="101"/>
        <v>0</v>
      </c>
      <c r="AU180" s="75">
        <f t="shared" si="101"/>
        <v>0</v>
      </c>
      <c r="AV180" s="75">
        <f t="shared" si="101"/>
        <v>0</v>
      </c>
      <c r="AW180" s="75">
        <f t="shared" si="101"/>
        <v>0</v>
      </c>
      <c r="AX180" s="75">
        <f t="shared" si="101"/>
        <v>0</v>
      </c>
      <c r="AY180" s="75">
        <f t="shared" si="101"/>
        <v>0</v>
      </c>
      <c r="AZ180" s="75">
        <f t="shared" si="101"/>
        <v>0</v>
      </c>
    </row>
    <row r="181" spans="2:52" s="47" customFormat="1" ht="13.5" hidden="1" outlineLevel="2">
      <c r="B181" s="76">
        <v>1</v>
      </c>
      <c r="C181" s="77"/>
      <c r="D181" s="77"/>
      <c r="E181" s="78"/>
      <c r="F181" s="77"/>
      <c r="G181" s="191">
        <v>2011</v>
      </c>
      <c r="H181" s="79"/>
      <c r="I181" s="80">
        <f t="shared" ref="I181:I201" si="102">VALUE(LEFT(TEXT($H181,"yyyy-mm-dd"),4))</f>
        <v>1900</v>
      </c>
      <c r="J181" s="81" t="str">
        <f>MID(TEXT($H181,"yyyy-mm-dd"),6,2)</f>
        <v>01</v>
      </c>
      <c r="K181" s="82"/>
      <c r="L181" s="82"/>
      <c r="M181" s="83">
        <f>K181+L181</f>
        <v>0</v>
      </c>
      <c r="N181" s="84" t="s">
        <v>75</v>
      </c>
      <c r="O181" s="85">
        <v>5</v>
      </c>
      <c r="P181" s="86">
        <f>IF($N181="정액법",VLOOKUP($O181,[1]Data!$J$3:$L$62,2),IF($N181="정률법",VLOOKUP($O181,[1]Data!$J$3:$L$62,3),"입력검증"))</f>
        <v>0.45100000000000001</v>
      </c>
      <c r="Q181" s="87">
        <f>AP181</f>
        <v>0</v>
      </c>
      <c r="R181" s="88">
        <f>IF($N181="정률법",IF((R$27-$I181)&lt;0,0,IF((R$27-$I181)=0,$M181*$P181/12*(12-$J181+1),IF((R$27-$I181)&lt;$O181,($M181-SUM($P181:Q181))*$P181,IF((R$27-$I181)=$O181,$M181-SUM($N181:Q181),0)))),IF($N181="정액법",IF((R$27-$I181)&lt;0,0,IF((R$27-$I181)=0,$M181*$P181/12*(12-$J181+1),IF((R$27-$I181)&lt;$O181,$M181*$P181,IF((R$27-$I181)=$O181,$M181-SUM($Q181:Q181),0))))))</f>
        <v>0</v>
      </c>
      <c r="S181" s="88">
        <f>IF($N181="정률법",IF((S$27-$I181)&lt;0,0,IF((S$27-$I181)=0,$M181*$P181/12*(12-$J181+1),IF((S$27-$I181)&lt;$O181,($M181-SUM($P181:R181))*$P181,IF((S$27-$I181)=$O181,$M181-SUM($N181:R181),0)))),IF($N181="정액법",IF((S$27-$I181)&lt;0,0,IF((S$27-$I181)=0,$M181*$P181/12*(12-$J181+1),IF((S$27-$I181)&lt;$O181,$M181*$P181,IF((S$27-$I181)=$O181,$M181-SUM($Q181:R181),0))))))</f>
        <v>0</v>
      </c>
      <c r="T181" s="88">
        <f>IF($N181="정률법",IF((T$27-$I181)&lt;0,0,IF((T$27-$I181)=0,$M181*$P181/12*(12-$J181+1),IF((T$27-$I181)&lt;$O181,($M181-SUM($P181:S181))*$P181,IF((T$27-$I181)=$O181,$M181-SUM($N181:S181),0)))),IF($N181="정액법",IF((T$27-$I181)&lt;0,0,IF((T$27-$I181)=0,$M181*$P181/12*(12-$J181+1),IF((T$27-$I181)&lt;$O181,$M181*$P181,IF((T$27-$I181)=$O181,$M181-SUM($Q181:S181),0))))))</f>
        <v>0</v>
      </c>
      <c r="U181" s="88">
        <f>IF($N181="정률법",IF((U$27-$I181)&lt;0,0,IF((U$27-$I181)=0,$M181*$P181/12*(12-$J181+1),IF((U$27-$I181)&lt;$O181,($M181-SUM($P181:T181))*$P181,IF((U$27-$I181)=$O181,$M181-SUM($N181:T181),0)))),IF($N181="정액법",IF((U$27-$I181)&lt;0,0,IF((U$27-$I181)=0,$M181*$P181/12*(12-$J181+1),IF((U$27-$I181)&lt;$O181,$M181*$P181,IF((U$27-$I181)=$O181,$M181-SUM($Q181:T181),0))))))</f>
        <v>0</v>
      </c>
      <c r="V181" s="88">
        <f>IF($N181="정률법",IF((V$27-$I181)&lt;0,0,IF((V$27-$I181)=0,$M181*$P181/12*(12-$J181+1),IF((V$27-$I181)&lt;$O181,($M181-SUM($P181:U181))*$P181,IF((V$27-$I181)=$O181,$M181-SUM($N181:U181),0)))),IF($N181="정액법",IF((V$27-$I181)&lt;0,0,IF((V$27-$I181)=0,$M181*$P181/12*(12-$J181+1),IF((V$27-$I181)&lt;$O181,$M181*$P181,IF((V$27-$I181)=$O181,$M181-SUM($Q181:U181),0))))))</f>
        <v>0</v>
      </c>
      <c r="W181" s="88">
        <f>IF($N181="정률법",IF((W$27-$I181)&lt;0,0,IF((W$27-$I181)=0,$M181*$P181/12*(12-$J181+1),IF((W$27-$I181)&lt;$O181,($M181-SUM($P181:V181))*$P181,IF((W$27-$I181)=$O181,$M181-SUM($N181:V181),0)))),IF($N181="정액법",IF((W$27-$I181)&lt;0,0,IF((W$27-$I181)=0,$M181*$P181/12*(12-$J181+1),IF((W$27-$I181)&lt;$O181,$M181*$P181,IF((W$27-$I181)=$O181,$M181-SUM($Q181:V181),0))))))</f>
        <v>0</v>
      </c>
      <c r="X181" s="88">
        <f>IF($N181="정률법",IF((X$27-$I181)&lt;0,0,IF((X$27-$I181)=0,$M181*$P181/12*(12-$J181+1),IF((X$27-$I181)&lt;$O181,($M181-SUM($P181:W181))*$P181,IF((X$27-$I181)=$O181,$M181-SUM($N181:W181),0)))),IF($N181="정액법",IF((X$27-$I181)&lt;0,0,IF((X$27-$I181)=0,$M181*$P181/12*(12-$J181+1),IF((X$27-$I181)&lt;$O181,$M181*$P181,IF((X$27-$I181)=$O181,$M181-SUM($Q181:W181),0))))))</f>
        <v>0</v>
      </c>
      <c r="Y181" s="88">
        <f>IF($N181="정률법",IF((Y$27-$I181)&lt;0,0,IF((Y$27-$I181)=0,$M181*$P181/12*(12-$J181+1),IF((Y$27-$I181)&lt;$O181,($M181-SUM($P181:X181))*$P181,IF((Y$27-$I181)=$O181,$M181-SUM($N181:X181),0)))),IF($N181="정액법",IF((Y$27-$I181)&lt;0,0,IF((Y$27-$I181)=0,$M181*$P181/12*(12-$J181+1),IF((Y$27-$I181)&lt;$O181,$M181*$P181,IF((Y$27-$I181)=$O181,$M181-SUM($Q181:X181),0))))))</f>
        <v>0</v>
      </c>
      <c r="Z181" s="88">
        <f>IF($N181="정률법",IF((Z$27-$I181)&lt;0,0,IF((Z$27-$I181)=0,$M181*$P181/12*(12-$J181+1),IF((Z$27-$I181)&lt;$O181,($M181-SUM($P181:Y181))*$P181,IF((Z$27-$I181)=$O181,$M181-SUM($N181:Y181),0)))),IF($N181="정액법",IF((Z$27-$I181)&lt;0,0,IF((Z$27-$I181)=0,$M181*$P181/12*(12-$J181+1),IF((Z$27-$I181)&lt;$O181,$M181*$P181,IF((Z$27-$I181)=$O181,$M181-SUM($Q181:Y181),0))))))</f>
        <v>0</v>
      </c>
      <c r="AA181" s="88">
        <f>IF($N181="정률법",IF((AA$27-$I181)&lt;0,0,IF((AA$27-$I181)=0,$M181*$P181/12*(12-$J181+1),IF((AA$27-$I181)&lt;$O181,($M181-SUM($P181:Z181))*$P181,IF((AA$27-$I181)=$O181,$M181-SUM($N181:Z181),0)))),IF($N181="정액법",IF((AA$27-$I181)&lt;0,0,IF((AA$27-$I181)=0,$M181*$P181/12*(12-$J181+1),IF((AA$27-$I181)&lt;$O181,$M181*$P181,IF((AA$27-$I181)=$O181,$M181-SUM($Q181:Z181),0))))))</f>
        <v>0</v>
      </c>
      <c r="AB181" s="88">
        <f>IF($N181="정률법",IF((AB$27-$I181)&lt;0,0,IF((AB$27-$I181)=0,$M181*$P181/12*(12-$J181+1),IF((AB$27-$I181)&lt;$O181,($M181-SUM($P181:AA181))*$P181,IF((AB$27-$I181)=$O181,$M181-SUM($N181:AA181),0)))),IF($N181="정액법",IF((AB$27-$I181)&lt;0,0,IF((AB$27-$I181)=0,$M181*$P181/12*(12-$J181+1),IF((AB$27-$I181)&lt;$O181,$M181*$P181,IF((AB$27-$I181)=$O181,$M181-SUM($Q181:AA181),0))))))</f>
        <v>0</v>
      </c>
      <c r="AC181" s="88">
        <f>IF($N181="정률법",IF((AC$27-$I181)&lt;0,0,IF((AC$27-$I181)=0,$M181*$P181/12*(12-$J181+1),IF((AC$27-$I181)&lt;$O181,($M181-SUM($P181:AB181))*$P181,IF((AC$27-$I181)=$O181,$M181-SUM($N181:AB181),0)))),IF($N181="정액법",IF((AC$27-$I181)&lt;0,0,IF((AC$27-$I181)=0,$M181*$P181/12*(12-$J181+1),IF((AC$27-$I181)&lt;$O181,$M181*$P181,IF((AC$27-$I181)=$O181,$M181-SUM($Q181:AB181),0))))))</f>
        <v>0</v>
      </c>
      <c r="AD181" s="88">
        <f>IF($N181="정률법",IF((AD$27-$I181)&lt;0,0,IF((AD$27-$I181)=0,$M181*$P181/12*(12-$J181+1),IF((AD$27-$I181)&lt;$O181,($M181-SUM($P181:AC181))*$P181,IF((AD$27-$I181)=$O181,$M181-SUM($N181:AC181),0)))),IF($N181="정액법",IF((AD$27-$I181)&lt;0,0,IF((AD$27-$I181)=0,$M181*$P181/12*(12-$J181+1),IF((AD$27-$I181)&lt;$O181,$M181*$P181,IF((AD$27-$I181)=$O181,$M181-SUM($Q181:AC181),0))))))</f>
        <v>0</v>
      </c>
      <c r="AE181" s="89"/>
      <c r="AF181" s="90">
        <f>SUM(Q181:AE181)</f>
        <v>0</v>
      </c>
      <c r="AG181" s="88">
        <f t="shared" ref="AG181:AG190" si="103">M181-AF181</f>
        <v>0</v>
      </c>
      <c r="AH181" s="91">
        <f t="shared" ref="AH181:AH190" si="104">IFERROR(INT(AG181*K181/M181),0)</f>
        <v>0</v>
      </c>
      <c r="AI181" s="77"/>
      <c r="AJ181" s="77"/>
      <c r="AK181" s="77"/>
      <c r="AL181" s="77"/>
      <c r="AM181" s="77"/>
      <c r="AN181" s="92"/>
      <c r="AP181" s="93">
        <f>SUM(AQ181:AZ181)</f>
        <v>0</v>
      </c>
      <c r="AQ181" s="93">
        <f>IF($N181="정률법",IF((AQ$27-$I181)&lt;0,0,IF((AQ$27-$I181)=0,$M181*$P181/12*(12-$J181+1),IF((AQ$27-$I181)&lt;$O181,($M181-SUM(AP181:$AQ181))*$P181,IF((AQ$27-$I181)=$O181,$M181-SUM(AP181:$AQ181),0)))),IF($N181="정액법",IF((AQ$27-$I181)&lt;0,0,IF((AQ$27-$I181)=0,$M181*$P181/12*(12-$J181+1),IF((AQ$27-$I181)&lt;$O181,$M181*$P181,IF((AQ$27-$I181)=$O181,$M181-SUM(AP181:$AQ181),0))))))</f>
        <v>0</v>
      </c>
      <c r="AR181" s="93">
        <f>IF($N181="정률법",IF((AO$27-$I181)&lt;0,0,IF((AO$27-$I181)=0,$M181*$P181/12*(12-$J181+1),IF((AO$27-$I181)&lt;$O181,($M181-SUM($AQ181:AQ181))*$P181,IF((AO$27-$I181)=$O181,$M181-SUM($AQ181:AQ181),0)))),IF($N181="정액법",IF((AO$27-$I181)&lt;0,0,IF((AO$27-$I181)=0,$M181*$P181/12*(12-$J181+1),IF((AO$27-$I181)&lt;$O181,$M181*$P181,IF((AO$27-$I181)=$O181,$M181-SUM($AQ181:AQ181),0))))))</f>
        <v>0</v>
      </c>
      <c r="AS181" s="93">
        <f>IF($N181="정률법",IF((AS$27-$I181)&lt;0,0,IF((AS$27-$I181)=0,$M181*$P181/12*(12-$J181+1),IF((AS$27-$I181)&lt;$O181,($M181-SUM(AO181:$AQ181))*$P181,IF((AS$27-$I181)=$O181,$M181-SUM(AO181:$AQ181),0)))),IF($N181="정액법",IF((AS$27-$I181)&lt;0,0,IF((AS$27-$I181)=0,$M181*$P181/12*(12-$J181+1),IF((AS$27-$I181)&lt;$O181,$M181*$P181,IF((AS$27-$I181)=$O181,$M181-SUM(AO181:$AQ181),0))))))</f>
        <v>0</v>
      </c>
      <c r="AT181" s="93">
        <f>IF($N181="정률법",IF((AT$27-$I181)&lt;0,0,IF((AT$27-$I181)=0,$M181*$P181/12*(12-$J181+1),IF((AT$27-$I181)&lt;$O181,($M181-SUM($AQ181:AS181))*$P181,IF((AT$27-$I181)=$O181,$M181-SUM($AQ181:AS181),0)))),IF($N181="정액법",IF((AT$27-$I181)&lt;0,0,IF((AT$27-$I181)=0,$M181*$P181/12*(12-$J181+1),IF((AT$27-$I181)&lt;$O181,$M181*$P181,IF((AT$27-$I181)=$O181,$M181-SUM($AQ181:AS181),0))))))</f>
        <v>0</v>
      </c>
      <c r="AU181" s="93">
        <f>IF($N181="정률법",IF((AU$27-$I181)&lt;0,0,IF((AU$27-$I181)=0,$M181*$P181/12*(12-$J181+1),IF((AU$27-$I181)&lt;$O181,($M181-SUM($AQ181:AT181))*$P181,IF((AU$27-$I181)=$O181,$M181-SUM($AQ181:AT181),0)))),IF($N181="정액법",IF((AU$27-$I181)&lt;0,0,IF((AU$27-$I181)=0,$M181*$P181/12*(12-$J181+1),IF((AU$27-$I181)&lt;$O181,$M181*$P181,IF((AU$27-$I181)=$O181,$M181-SUM($AQ181:AT181),0))))))</f>
        <v>0</v>
      </c>
      <c r="AV181" s="93">
        <f>IF($N181="정률법",IF((AV$27-$I181)&lt;0,0,IF((AV$27-$I181)=0,$M181*$P181/12*(12-$J181+1),IF((AV$27-$I181)&lt;$O181,($M181-SUM($AQ181:AU181))*$P181,IF((AV$27-$I181)=$O181,$M181-SUM($AQ181:AU181),0)))),IF($N181="정액법",IF((AV$27-$I181)&lt;0,0,IF((AV$27-$I181)=0,$M181*$P181/12*(12-$J181+1),IF((AV$27-$I181)&lt;$O181,$M181*$P181,IF((AV$27-$I181)=$O181,$M181-SUM($AQ181:AU181),0))))))</f>
        <v>0</v>
      </c>
      <c r="AW181" s="93">
        <f>IF($N181="정률법",IF((AW$27-$I181)&lt;0,0,IF((AW$27-$I181)=0,$M181*$P181/12*(12-$J181+1),IF((AW$27-$I181)&lt;$O181,($M181-SUM($AQ181:AV181))*$P181,IF((AW$27-$I181)=$O181,$M181-SUM($AQ181:AV181),0)))),IF($N181="정액법",IF((AW$27-$I181)&lt;0,0,IF((AW$27-$I181)=0,$M181*$P181/12*(12-$J181+1),IF((AW$27-$I181)&lt;$O181,$M181*$P181,IF((AW$27-$I181)=$O181,$M181-SUM($AQ181:AV181),0))))))</f>
        <v>0</v>
      </c>
      <c r="AX181" s="93">
        <f>IF($N181="정률법",IF((AX$27-$I181)&lt;0,0,IF((AX$27-$I181)=0,$M181*$P181/12*(12-$J181+1),IF((AX$27-$I181)&lt;$O181,($M181-SUM($AQ181:AW181))*$P181,IF((AX$27-$I181)=$O181,$M181-SUM($AQ181:AW181),0)))),IF($N181="정액법",IF((AX$27-$I181)&lt;0,0,IF((AX$27-$I181)=0,$M181*$P181/12*(12-$J181+1),IF((AX$27-$I181)&lt;$O181,$M181*$P181,IF((AX$27-$I181)=$O181,$M181-SUM($AQ181:AW181),0))))))</f>
        <v>0</v>
      </c>
      <c r="AY181" s="93">
        <f>IF($N181="정률법",IF((AY$27-$I181)&lt;0,0,IF((AY$27-$I181)=0,$M181*$P181/12*(12-$J181+1),IF((AY$27-$I181)&lt;$O181,($M181-SUM($AQ181:AX181))*$P181,IF((AY$27-$I181)=$O181,$M181-SUM($AQ181:AX181),0)))),IF($N181="정액법",IF((AY$27-$I181)&lt;0,0,IF((AY$27-$I181)=0,$M181*$P181/12*(12-$J181+1),IF((AY$27-$I181)&lt;$O181,$M181*$P181,IF((AY$27-$I181)=$O181,$M181-SUM($AQ181:AX181),0))))))</f>
        <v>0</v>
      </c>
      <c r="AZ181" s="93">
        <f>IF($N181="정률법",IF((AZ$27-$I181)&lt;0,0,IF((AZ$27-$I181)=0,$M181*$P181/12*(12-$J181+1),IF((AZ$27-$I181)&lt;$O181,($M181-SUM($AQ181:AY181))*$P181,IF((AZ$27-$I181)=$O181,$M181-SUM($AQ181:AY181),0)))),IF($N181="정액법",IF((AZ$27-$I181)&lt;0,0,IF((AZ$27-$I181)=0,$M181*$P181/12*(12-$J181+1),IF((AZ$27-$I181)&lt;$O181,$M181*$P181,IF((AZ$27-$I181)=$O181,$M181-SUM($AQ181:AY181),0))))))</f>
        <v>0</v>
      </c>
    </row>
    <row r="182" spans="2:52" s="47" customFormat="1" ht="13.5" hidden="1" outlineLevel="2">
      <c r="B182" s="76">
        <v>2</v>
      </c>
      <c r="C182" s="77"/>
      <c r="D182" s="77"/>
      <c r="E182" s="78"/>
      <c r="F182" s="77"/>
      <c r="G182" s="191"/>
      <c r="H182" s="79"/>
      <c r="I182" s="80">
        <f t="shared" si="102"/>
        <v>1900</v>
      </c>
      <c r="J182" s="81" t="str">
        <f>MID(TEXT($H182,"yyyy-mm-dd"),6,2)</f>
        <v>01</v>
      </c>
      <c r="K182" s="82"/>
      <c r="L182" s="82"/>
      <c r="M182" s="83">
        <f>K182+L182</f>
        <v>0</v>
      </c>
      <c r="N182" s="84" t="s">
        <v>75</v>
      </c>
      <c r="O182" s="85">
        <v>8</v>
      </c>
      <c r="P182" s="86">
        <f>IF($N182="정액법",VLOOKUP($O182,[1]Data!$J$3:$L$62,2),IF($N182="정률법",VLOOKUP($O182,[1]Data!$J$3:$L$62,3),"입력검증"))</f>
        <v>0.313</v>
      </c>
      <c r="Q182" s="87">
        <f t="shared" ref="Q182:Q190" si="105">AP182</f>
        <v>0</v>
      </c>
      <c r="R182" s="88">
        <f>IF($N182="정률법",IF((R$27-$I182)&lt;0,0,IF((R$27-$I182)=0,$M182*$P182/12*(12-$J182+1),IF((R$27-$I182)&lt;$O182,($M182-SUM($P182:Q182))*$P182,IF((R$27-$I182)=$O182,$M182-SUM($N182:Q182),0)))),IF($N182="정액법",IF((R$27-$I182)&lt;0,0,IF((R$27-$I182)=0,$M182*$P182/12*(12-$J182+1),IF((R$27-$I182)&lt;$O182,$M182*$P182,IF((R$27-$I182)=$O182,$M182-SUM($Q182:Q182),0))))))</f>
        <v>0</v>
      </c>
      <c r="S182" s="88">
        <f>IF($N182="정률법",IF((S$27-$I182)&lt;0,0,IF((S$27-$I182)=0,$M182*$P182/12*(12-$J182+1),IF((S$27-$I182)&lt;$O182,($M182-SUM($P182:R182))*$P182,IF((S$27-$I182)=$O182,$M182-SUM($N182:R182),0)))),IF($N182="정액법",IF((S$27-$I182)&lt;0,0,IF((S$27-$I182)=0,$M182*$P182/12*(12-$J182+1),IF((S$27-$I182)&lt;$O182,$M182*$P182,IF((S$27-$I182)=$O182,$M182-SUM($Q182:R182),0))))))</f>
        <v>0</v>
      </c>
      <c r="T182" s="88">
        <f>IF($N182="정률법",IF((T$27-$I182)&lt;0,0,IF((T$27-$I182)=0,$M182*$P182/12*(12-$J182+1),IF((T$27-$I182)&lt;$O182,($M182-SUM($P182:S182))*$P182,IF((T$27-$I182)=$O182,$M182-SUM($N182:S182),0)))),IF($N182="정액법",IF((T$27-$I182)&lt;0,0,IF((T$27-$I182)=0,$M182*$P182/12*(12-$J182+1),IF((T$27-$I182)&lt;$O182,$M182*$P182,IF((T$27-$I182)=$O182,$M182-SUM($Q182:S182),0))))))</f>
        <v>0</v>
      </c>
      <c r="U182" s="88">
        <f>IF($N182="정률법",IF((U$27-$I182)&lt;0,0,IF((U$27-$I182)=0,$M182*$P182/12*(12-$J182+1),IF((U$27-$I182)&lt;$O182,($M182-SUM($P182:T182))*$P182,IF((U$27-$I182)=$O182,$M182-SUM($N182:T182),0)))),IF($N182="정액법",IF((U$27-$I182)&lt;0,0,IF((U$27-$I182)=0,$M182*$P182/12*(12-$J182+1),IF((U$27-$I182)&lt;$O182,$M182*$P182,IF((U$27-$I182)=$O182,$M182-SUM($Q182:T182),0))))))</f>
        <v>0</v>
      </c>
      <c r="V182" s="88">
        <f>IF($N182="정률법",IF((V$27-$I182)&lt;0,0,IF((V$27-$I182)=0,$M182*$P182/12*(12-$J182+1),IF((V$27-$I182)&lt;$O182,($M182-SUM($P182:U182))*$P182,IF((V$27-$I182)=$O182,$M182-SUM($N182:U182),0)))),IF($N182="정액법",IF((V$27-$I182)&lt;0,0,IF((V$27-$I182)=0,$M182*$P182/12*(12-$J182+1),IF((V$27-$I182)&lt;$O182,$M182*$P182,IF((V$27-$I182)=$O182,$M182-SUM($Q182:U182),0))))))</f>
        <v>0</v>
      </c>
      <c r="W182" s="88">
        <f>IF($N182="정률법",IF((W$27-$I182)&lt;0,0,IF((W$27-$I182)=0,$M182*$P182/12*(12-$J182+1),IF((W$27-$I182)&lt;$O182,($M182-SUM($P182:V182))*$P182,IF((W$27-$I182)=$O182,$M182-SUM($N182:V182),0)))),IF($N182="정액법",IF((W$27-$I182)&lt;0,0,IF((W$27-$I182)=0,$M182*$P182/12*(12-$J182+1),IF((W$27-$I182)&lt;$O182,$M182*$P182,IF((W$27-$I182)=$O182,$M182-SUM($Q182:V182),0))))))</f>
        <v>0</v>
      </c>
      <c r="X182" s="88">
        <f>IF($N182="정률법",IF((X$27-$I182)&lt;0,0,IF((X$27-$I182)=0,$M182*$P182/12*(12-$J182+1),IF((X$27-$I182)&lt;$O182,($M182-SUM($P182:W182))*$P182,IF((X$27-$I182)=$O182,$M182-SUM($N182:W182),0)))),IF($N182="정액법",IF((X$27-$I182)&lt;0,0,IF((X$27-$I182)=0,$M182*$P182/12*(12-$J182+1),IF((X$27-$I182)&lt;$O182,$M182*$P182,IF((X$27-$I182)=$O182,$M182-SUM($Q182:W182),0))))))</f>
        <v>0</v>
      </c>
      <c r="Y182" s="88">
        <f>IF($N182="정률법",IF((Y$27-$I182)&lt;0,0,IF((Y$27-$I182)=0,$M182*$P182/12*(12-$J182+1),IF((Y$27-$I182)&lt;$O182,($M182-SUM($P182:X182))*$P182,IF((Y$27-$I182)=$O182,$M182-SUM($N182:X182),0)))),IF($N182="정액법",IF((Y$27-$I182)&lt;0,0,IF((Y$27-$I182)=0,$M182*$P182/12*(12-$J182+1),IF((Y$27-$I182)&lt;$O182,$M182*$P182,IF((Y$27-$I182)=$O182,$M182-SUM($Q182:X182),0))))))</f>
        <v>0</v>
      </c>
      <c r="Z182" s="88">
        <f>IF($N182="정률법",IF((Z$27-$I182)&lt;0,0,IF((Z$27-$I182)=0,$M182*$P182/12*(12-$J182+1),IF((Z$27-$I182)&lt;$O182,($M182-SUM($P182:Y182))*$P182,IF((Z$27-$I182)=$O182,$M182-SUM($N182:Y182),0)))),IF($N182="정액법",IF((Z$27-$I182)&lt;0,0,IF((Z$27-$I182)=0,$M182*$P182/12*(12-$J182+1),IF((Z$27-$I182)&lt;$O182,$M182*$P182,IF((Z$27-$I182)=$O182,$M182-SUM($Q182:Y182),0))))))</f>
        <v>0</v>
      </c>
      <c r="AA182" s="88">
        <f>IF($N182="정률법",IF((AA$27-$I182)&lt;0,0,IF((AA$27-$I182)=0,$M182*$P182/12*(12-$J182+1),IF((AA$27-$I182)&lt;$O182,($M182-SUM($P182:Z182))*$P182,IF((AA$27-$I182)=$O182,$M182-SUM($N182:Z182),0)))),IF($N182="정액법",IF((AA$27-$I182)&lt;0,0,IF((AA$27-$I182)=0,$M182*$P182/12*(12-$J182+1),IF((AA$27-$I182)&lt;$O182,$M182*$P182,IF((AA$27-$I182)=$O182,$M182-SUM($Q182:Z182),0))))))</f>
        <v>0</v>
      </c>
      <c r="AB182" s="88">
        <f>IF($N182="정률법",IF((AB$27-$I182)&lt;0,0,IF((AB$27-$I182)=0,$M182*$P182/12*(12-$J182+1),IF((AB$27-$I182)&lt;$O182,($M182-SUM($P182:AA182))*$P182,IF((AB$27-$I182)=$O182,$M182-SUM($N182:AA182),0)))),IF($N182="정액법",IF((AB$27-$I182)&lt;0,0,IF((AB$27-$I182)=0,$M182*$P182/12*(12-$J182+1),IF((AB$27-$I182)&lt;$O182,$M182*$P182,IF((AB$27-$I182)=$O182,$M182-SUM($Q182:AA182),0))))))</f>
        <v>0</v>
      </c>
      <c r="AC182" s="88">
        <f>IF($N182="정률법",IF((AC$27-$I182)&lt;0,0,IF((AC$27-$I182)=0,$M182*$P182/12*(12-$J182+1),IF((AC$27-$I182)&lt;$O182,($M182-SUM($P182:AB182))*$P182,IF((AC$27-$I182)=$O182,$M182-SUM($N182:AB182),0)))),IF($N182="정액법",IF((AC$27-$I182)&lt;0,0,IF((AC$27-$I182)=0,$M182*$P182/12*(12-$J182+1),IF((AC$27-$I182)&lt;$O182,$M182*$P182,IF((AC$27-$I182)=$O182,$M182-SUM($Q182:AB182),0))))))</f>
        <v>0</v>
      </c>
      <c r="AD182" s="88">
        <f>IF($N182="정률법",IF((AD$27-$I182)&lt;0,0,IF((AD$27-$I182)=0,$M182*$P182/12*(12-$J182+1),IF((AD$27-$I182)&lt;$O182,($M182-SUM($P182:AC182))*$P182,IF((AD$27-$I182)=$O182,$M182-SUM($N182:AC182),0)))),IF($N182="정액법",IF((AD$27-$I182)&lt;0,0,IF((AD$27-$I182)=0,$M182*$P182/12*(12-$J182+1),IF((AD$27-$I182)&lt;$O182,$M182*$P182,IF((AD$27-$I182)=$O182,$M182-SUM($Q182:AC182),0))))))</f>
        <v>0</v>
      </c>
      <c r="AE182" s="89"/>
      <c r="AF182" s="90">
        <f t="shared" ref="AF182:AF190" si="106">SUM(Q182:AE182)</f>
        <v>0</v>
      </c>
      <c r="AG182" s="88">
        <f t="shared" si="103"/>
        <v>0</v>
      </c>
      <c r="AH182" s="91">
        <f t="shared" si="104"/>
        <v>0</v>
      </c>
      <c r="AI182" s="77"/>
      <c r="AJ182" s="77"/>
      <c r="AK182" s="77"/>
      <c r="AL182" s="77"/>
      <c r="AM182" s="77"/>
      <c r="AN182" s="92"/>
      <c r="AP182" s="93">
        <f>SUM(AQ182:AZ182)</f>
        <v>0</v>
      </c>
      <c r="AQ182" s="93">
        <f>IF($N182="정률법",IF((AQ$27-$I182)&lt;0,0,IF((AQ$27-$I182)=0,$M182*$P182/12*(12-$J182+1),IF((AQ$27-$I182)&lt;$O182,($M182-SUM(AP182:$AQ182))*$P182,IF((AQ$27-$I182)=$O182,$M182-SUM(AP182:$AQ182),0)))),IF($N182="정액법",IF((AQ$27-$I182)&lt;0,0,IF((AQ$27-$I182)=0,$M182*$P182/12*(12-$J182+1),IF((AQ$27-$I182)&lt;$O182,$M182*$P182,IF((AQ$27-$I182)=$O182,$M182-SUM(AP182:$AQ182),0))))))</f>
        <v>0</v>
      </c>
      <c r="AR182" s="93">
        <f>IF($N182="정률법",IF((AO$27-$I182)&lt;0,0,IF((AO$27-$I182)=0,$M182*$P182/12*(12-$J182+1),IF((AO$27-$I182)&lt;$O182,($M182-SUM($AQ182:AQ182))*$P182,IF((AO$27-$I182)=$O182,$M182-SUM($AQ182:AQ182),0)))),IF($N182="정액법",IF((AO$27-$I182)&lt;0,0,IF((AO$27-$I182)=0,$M182*$P182/12*(12-$J182+1),IF((AO$27-$I182)&lt;$O182,$M182*$P182,IF((AO$27-$I182)=$O182,$M182-SUM($AQ182:AQ182),0))))))</f>
        <v>0</v>
      </c>
      <c r="AS182" s="93">
        <f>IF($N182="정률법",IF((AS$27-$I182)&lt;0,0,IF((AS$27-$I182)=0,$M182*$P182/12*(12-$J182+1),IF((AS$27-$I182)&lt;$O182,($M182-SUM(AO182:$AQ182))*$P182,IF((AS$27-$I182)=$O182,$M182-SUM(AO182:$AQ182),0)))),IF($N182="정액법",IF((AS$27-$I182)&lt;0,0,IF((AS$27-$I182)=0,$M182*$P182/12*(12-$J182+1),IF((AS$27-$I182)&lt;$O182,$M182*$P182,IF((AS$27-$I182)=$O182,$M182-SUM(AO182:$AQ182),0))))))</f>
        <v>0</v>
      </c>
      <c r="AT182" s="93">
        <f>IF($N182="정률법",IF((AT$27-$I182)&lt;0,0,IF((AT$27-$I182)=0,$M182*$P182/12*(12-$J182+1),IF((AT$27-$I182)&lt;$O182,($M182-SUM($AQ182:AS182))*$P182,IF((AT$27-$I182)=$O182,$M182-SUM($AQ182:AS182),0)))),IF($N182="정액법",IF((AT$27-$I182)&lt;0,0,IF((AT$27-$I182)=0,$M182*$P182/12*(12-$J182+1),IF((AT$27-$I182)&lt;$O182,$M182*$P182,IF((AT$27-$I182)=$O182,$M182-SUM($AQ182:AS182),0))))))</f>
        <v>0</v>
      </c>
      <c r="AU182" s="93">
        <f>IF($N182="정률법",IF((AU$27-$I182)&lt;0,0,IF((AU$27-$I182)=0,$M182*$P182/12*(12-$J182+1),IF((AU$27-$I182)&lt;$O182,($M182-SUM($AQ182:AT182))*$P182,IF((AU$27-$I182)=$O182,$M182-SUM($AQ182:AT182),0)))),IF($N182="정액법",IF((AU$27-$I182)&lt;0,0,IF((AU$27-$I182)=0,$M182*$P182/12*(12-$J182+1),IF((AU$27-$I182)&lt;$O182,$M182*$P182,IF((AU$27-$I182)=$O182,$M182-SUM($AQ182:AT182),0))))))</f>
        <v>0</v>
      </c>
      <c r="AV182" s="93">
        <f>IF($N182="정률법",IF((AV$27-$I182)&lt;0,0,IF((AV$27-$I182)=0,$M182*$P182/12*(12-$J182+1),IF((AV$27-$I182)&lt;$O182,($M182-SUM($AQ182:AU182))*$P182,IF((AV$27-$I182)=$O182,$M182-SUM($AQ182:AU182),0)))),IF($N182="정액법",IF((AV$27-$I182)&lt;0,0,IF((AV$27-$I182)=0,$M182*$P182/12*(12-$J182+1),IF((AV$27-$I182)&lt;$O182,$M182*$P182,IF((AV$27-$I182)=$O182,$M182-SUM($AQ182:AU182),0))))))</f>
        <v>0</v>
      </c>
      <c r="AW182" s="93">
        <f>IF($N182="정률법",IF((AW$27-$I182)&lt;0,0,IF((AW$27-$I182)=0,$M182*$P182/12*(12-$J182+1),IF((AW$27-$I182)&lt;$O182,($M182-SUM($AQ182:AV182))*$P182,IF((AW$27-$I182)=$O182,$M182-SUM($AQ182:AV182),0)))),IF($N182="정액법",IF((AW$27-$I182)&lt;0,0,IF((AW$27-$I182)=0,$M182*$P182/12*(12-$J182+1),IF((AW$27-$I182)&lt;$O182,$M182*$P182,IF((AW$27-$I182)=$O182,$M182-SUM($AQ182:AV182),0))))))</f>
        <v>0</v>
      </c>
      <c r="AX182" s="93">
        <f>IF($N182="정률법",IF((AX$27-$I182)&lt;0,0,IF((AX$27-$I182)=0,$M182*$P182/12*(12-$J182+1),IF((AX$27-$I182)&lt;$O182,($M182-SUM($AQ182:AW182))*$P182,IF((AX$27-$I182)=$O182,$M182-SUM($AQ182:AW182),0)))),IF($N182="정액법",IF((AX$27-$I182)&lt;0,0,IF((AX$27-$I182)=0,$M182*$P182/12*(12-$J182+1),IF((AX$27-$I182)&lt;$O182,$M182*$P182,IF((AX$27-$I182)=$O182,$M182-SUM($AQ182:AW182),0))))))</f>
        <v>0</v>
      </c>
      <c r="AY182" s="93">
        <f>IF($N182="정률법",IF((AY$27-$I182)&lt;0,0,IF((AY$27-$I182)=0,$M182*$P182/12*(12-$J182+1),IF((AY$27-$I182)&lt;$O182,($M182-SUM($AQ182:AX182))*$P182,IF((AY$27-$I182)=$O182,$M182-SUM($AQ182:AX182),0)))),IF($N182="정액법",IF((AY$27-$I182)&lt;0,0,IF((AY$27-$I182)=0,$M182*$P182/12*(12-$J182+1),IF((AY$27-$I182)&lt;$O182,$M182*$P182,IF((AY$27-$I182)=$O182,$M182-SUM($AQ182:AX182),0))))))</f>
        <v>0</v>
      </c>
      <c r="AZ182" s="93">
        <f>IF($N182="정률법",IF((AZ$27-$I182)&lt;0,0,IF((AZ$27-$I182)=0,$M182*$P182/12*(12-$J182+1),IF((AZ$27-$I182)&lt;$O182,($M182-SUM($AQ182:AY182))*$P182,IF((AZ$27-$I182)=$O182,$M182-SUM($AQ182:AY182),0)))),IF($N182="정액법",IF((AZ$27-$I182)&lt;0,0,IF((AZ$27-$I182)=0,$M182*$P182/12*(12-$J182+1),IF((AZ$27-$I182)&lt;$O182,$M182*$P182,IF((AZ$27-$I182)=$O182,$M182-SUM($AQ182:AY182),0))))))</f>
        <v>0</v>
      </c>
    </row>
    <row r="183" spans="2:52" s="47" customFormat="1" ht="13.5" hidden="1" outlineLevel="2">
      <c r="B183" s="76">
        <v>3</v>
      </c>
      <c r="C183" s="77"/>
      <c r="D183" s="77"/>
      <c r="E183" s="78"/>
      <c r="F183" s="77"/>
      <c r="G183" s="191"/>
      <c r="H183" s="79"/>
      <c r="I183" s="80">
        <f t="shared" si="102"/>
        <v>1900</v>
      </c>
      <c r="J183" s="81" t="str">
        <f t="shared" ref="J183:J190" si="107">MID(TEXT($H183,"yyyy-mm-dd"),6,2)</f>
        <v>01</v>
      </c>
      <c r="K183" s="82"/>
      <c r="L183" s="82"/>
      <c r="M183" s="83">
        <f t="shared" ref="M183:M190" si="108">K183+L183</f>
        <v>0</v>
      </c>
      <c r="N183" s="84" t="s">
        <v>75</v>
      </c>
      <c r="O183" s="85">
        <v>10</v>
      </c>
      <c r="P183" s="86">
        <f>IF($N183="정액법",VLOOKUP($O183,[1]Data!$J$3:$L$62,2),IF($N183="정률법",VLOOKUP($O183,[1]Data!$J$3:$L$62,3),"입력검증"))</f>
        <v>0.25900000000000001</v>
      </c>
      <c r="Q183" s="87">
        <f t="shared" si="105"/>
        <v>0</v>
      </c>
      <c r="R183" s="88">
        <f>IF($N183="정률법",IF((R$27-$I183)&lt;0,0,IF((R$27-$I183)=0,$M183*$P183/12*(12-$J183+1),IF((R$27-$I183)&lt;$O183,($M183-SUM($P183:Q183))*$P183,IF((R$27-$I183)=$O183,$M183-SUM($N183:Q183),0)))),IF($N183="정액법",IF((R$27-$I183)&lt;0,0,IF((R$27-$I183)=0,$M183*$P183/12*(12-$J183+1),IF((R$27-$I183)&lt;$O183,$M183*$P183,IF((R$27-$I183)=$O183,$M183-SUM($Q183:Q183),0))))))</f>
        <v>0</v>
      </c>
      <c r="S183" s="88">
        <f>IF($N183="정률법",IF((S$27-$I183)&lt;0,0,IF((S$27-$I183)=0,$M183*$P183/12*(12-$J183+1),IF((S$27-$I183)&lt;$O183,($M183-SUM($P183:R183))*$P183,IF((S$27-$I183)=$O183,$M183-SUM($N183:R183),0)))),IF($N183="정액법",IF((S$27-$I183)&lt;0,0,IF((S$27-$I183)=0,$M183*$P183/12*(12-$J183+1),IF((S$27-$I183)&lt;$O183,$M183*$P183,IF((S$27-$I183)=$O183,$M183-SUM($Q183:R183),0))))))</f>
        <v>0</v>
      </c>
      <c r="T183" s="88">
        <f>IF($N183="정률법",IF((T$27-$I183)&lt;0,0,IF((T$27-$I183)=0,$M183*$P183/12*(12-$J183+1),IF((T$27-$I183)&lt;$O183,($M183-SUM($P183:S183))*$P183,IF((T$27-$I183)=$O183,$M183-SUM($N183:S183),0)))),IF($N183="정액법",IF((T$27-$I183)&lt;0,0,IF((T$27-$I183)=0,$M183*$P183/12*(12-$J183+1),IF((T$27-$I183)&lt;$O183,$M183*$P183,IF((T$27-$I183)=$O183,$M183-SUM($Q183:S183),0))))))</f>
        <v>0</v>
      </c>
      <c r="U183" s="88">
        <f>IF($N183="정률법",IF((U$27-$I183)&lt;0,0,IF((U$27-$I183)=0,$M183*$P183/12*(12-$J183+1),IF((U$27-$I183)&lt;$O183,($M183-SUM($P183:T183))*$P183,IF((U$27-$I183)=$O183,$M183-SUM($N183:T183),0)))),IF($N183="정액법",IF((U$27-$I183)&lt;0,0,IF((U$27-$I183)=0,$M183*$P183/12*(12-$J183+1),IF((U$27-$I183)&lt;$O183,$M183*$P183,IF((U$27-$I183)=$O183,$M183-SUM($Q183:T183),0))))))</f>
        <v>0</v>
      </c>
      <c r="V183" s="88">
        <f>IF($N183="정률법",IF((V$27-$I183)&lt;0,0,IF((V$27-$I183)=0,$M183*$P183/12*(12-$J183+1),IF((V$27-$I183)&lt;$O183,($M183-SUM($P183:U183))*$P183,IF((V$27-$I183)=$O183,$M183-SUM($N183:U183),0)))),IF($N183="정액법",IF((V$27-$I183)&lt;0,0,IF((V$27-$I183)=0,$M183*$P183/12*(12-$J183+1),IF((V$27-$I183)&lt;$O183,$M183*$P183,IF((V$27-$I183)=$O183,$M183-SUM($Q183:U183),0))))))</f>
        <v>0</v>
      </c>
      <c r="W183" s="88">
        <f>IF($N183="정률법",IF((W$27-$I183)&lt;0,0,IF((W$27-$I183)=0,$M183*$P183/12*(12-$J183+1),IF((W$27-$I183)&lt;$O183,($M183-SUM($P183:V183))*$P183,IF((W$27-$I183)=$O183,$M183-SUM($N183:V183),0)))),IF($N183="정액법",IF((W$27-$I183)&lt;0,0,IF((W$27-$I183)=0,$M183*$P183/12*(12-$J183+1),IF((W$27-$I183)&lt;$O183,$M183*$P183,IF((W$27-$I183)=$O183,$M183-SUM($Q183:V183),0))))))</f>
        <v>0</v>
      </c>
      <c r="X183" s="88">
        <f>IF($N183="정률법",IF((X$27-$I183)&lt;0,0,IF((X$27-$I183)=0,$M183*$P183/12*(12-$J183+1),IF((X$27-$I183)&lt;$O183,($M183-SUM($P183:W183))*$P183,IF((X$27-$I183)=$O183,$M183-SUM($N183:W183),0)))),IF($N183="정액법",IF((X$27-$I183)&lt;0,0,IF((X$27-$I183)=0,$M183*$P183/12*(12-$J183+1),IF((X$27-$I183)&lt;$O183,$M183*$P183,IF((X$27-$I183)=$O183,$M183-SUM($Q183:W183),0))))))</f>
        <v>0</v>
      </c>
      <c r="Y183" s="88">
        <f>IF($N183="정률법",IF((Y$27-$I183)&lt;0,0,IF((Y$27-$I183)=0,$M183*$P183/12*(12-$J183+1),IF((Y$27-$I183)&lt;$O183,($M183-SUM($P183:X183))*$P183,IF((Y$27-$I183)=$O183,$M183-SUM($N183:X183),0)))),IF($N183="정액법",IF((Y$27-$I183)&lt;0,0,IF((Y$27-$I183)=0,$M183*$P183/12*(12-$J183+1),IF((Y$27-$I183)&lt;$O183,$M183*$P183,IF((Y$27-$I183)=$O183,$M183-SUM($Q183:X183),0))))))</f>
        <v>0</v>
      </c>
      <c r="Z183" s="88">
        <f>IF($N183="정률법",IF((Z$27-$I183)&lt;0,0,IF((Z$27-$I183)=0,$M183*$P183/12*(12-$J183+1),IF((Z$27-$I183)&lt;$O183,($M183-SUM($P183:Y183))*$P183,IF((Z$27-$I183)=$O183,$M183-SUM($N183:Y183),0)))),IF($N183="정액법",IF((Z$27-$I183)&lt;0,0,IF((Z$27-$I183)=0,$M183*$P183/12*(12-$J183+1),IF((Z$27-$I183)&lt;$O183,$M183*$P183,IF((Z$27-$I183)=$O183,$M183-SUM($Q183:Y183),0))))))</f>
        <v>0</v>
      </c>
      <c r="AA183" s="88">
        <f>IF($N183="정률법",IF((AA$27-$I183)&lt;0,0,IF((AA$27-$I183)=0,$M183*$P183/12*(12-$J183+1),IF((AA$27-$I183)&lt;$O183,($M183-SUM($P183:Z183))*$P183,IF((AA$27-$I183)=$O183,$M183-SUM($N183:Z183),0)))),IF($N183="정액법",IF((AA$27-$I183)&lt;0,0,IF((AA$27-$I183)=0,$M183*$P183/12*(12-$J183+1),IF((AA$27-$I183)&lt;$O183,$M183*$P183,IF((AA$27-$I183)=$O183,$M183-SUM($Q183:Z183),0))))))</f>
        <v>0</v>
      </c>
      <c r="AB183" s="88">
        <f>IF($N183="정률법",IF((AB$27-$I183)&lt;0,0,IF((AB$27-$I183)=0,$M183*$P183/12*(12-$J183+1),IF((AB$27-$I183)&lt;$O183,($M183-SUM($P183:AA183))*$P183,IF((AB$27-$I183)=$O183,$M183-SUM($N183:AA183),0)))),IF($N183="정액법",IF((AB$27-$I183)&lt;0,0,IF((AB$27-$I183)=0,$M183*$P183/12*(12-$J183+1),IF((AB$27-$I183)&lt;$O183,$M183*$P183,IF((AB$27-$I183)=$O183,$M183-SUM($Q183:AA183),0))))))</f>
        <v>0</v>
      </c>
      <c r="AC183" s="88">
        <f>IF($N183="정률법",IF((AC$27-$I183)&lt;0,0,IF((AC$27-$I183)=0,$M183*$P183/12*(12-$J183+1),IF((AC$27-$I183)&lt;$O183,($M183-SUM($P183:AB183))*$P183,IF((AC$27-$I183)=$O183,$M183-SUM($N183:AB183),0)))),IF($N183="정액법",IF((AC$27-$I183)&lt;0,0,IF((AC$27-$I183)=0,$M183*$P183/12*(12-$J183+1),IF((AC$27-$I183)&lt;$O183,$M183*$P183,IF((AC$27-$I183)=$O183,$M183-SUM($Q183:AB183),0))))))</f>
        <v>0</v>
      </c>
      <c r="AD183" s="88">
        <f>IF($N183="정률법",IF((AD$27-$I183)&lt;0,0,IF((AD$27-$I183)=0,$M183*$P183/12*(12-$J183+1),IF((AD$27-$I183)&lt;$O183,($M183-SUM($P183:AC183))*$P183,IF((AD$27-$I183)=$O183,$M183-SUM($N183:AC183),0)))),IF($N183="정액법",IF((AD$27-$I183)&lt;0,0,IF((AD$27-$I183)=0,$M183*$P183/12*(12-$J183+1),IF((AD$27-$I183)&lt;$O183,$M183*$P183,IF((AD$27-$I183)=$O183,$M183-SUM($Q183:AC183),0))))))</f>
        <v>0</v>
      </c>
      <c r="AE183" s="89"/>
      <c r="AF183" s="90">
        <f t="shared" si="106"/>
        <v>0</v>
      </c>
      <c r="AG183" s="88">
        <f t="shared" si="103"/>
        <v>0</v>
      </c>
      <c r="AH183" s="91">
        <f t="shared" si="104"/>
        <v>0</v>
      </c>
      <c r="AI183" s="77"/>
      <c r="AJ183" s="77"/>
      <c r="AK183" s="77"/>
      <c r="AL183" s="77"/>
      <c r="AM183" s="77"/>
      <c r="AN183" s="92"/>
      <c r="AP183" s="93">
        <f t="shared" ref="AP183:AP190" si="109">SUM(AQ183:AZ183)</f>
        <v>0</v>
      </c>
      <c r="AQ183" s="93">
        <f>IF($N183="정률법",IF((AQ$27-$I183)&lt;0,0,IF((AQ$27-$I183)=0,$M183*$P183/12*(12-$J183+1),IF((AQ$27-$I183)&lt;$O183,($M183-SUM(AP183:$AQ183))*$P183,IF((AQ$27-$I183)=$O183,$M183-SUM(AP183:$AQ183),0)))),IF($N183="정액법",IF((AQ$27-$I183)&lt;0,0,IF((AQ$27-$I183)=0,$M183*$P183/12*(12-$J183+1),IF((AQ$27-$I183)&lt;$O183,$M183*$P183,IF((AQ$27-$I183)=$O183,$M183-SUM(AP183:$AQ183),0))))))</f>
        <v>0</v>
      </c>
      <c r="AR183" s="93">
        <f>IF($N183="정률법",IF((AO$27-$I183)&lt;0,0,IF((AO$27-$I183)=0,$M183*$P183/12*(12-$J183+1),IF((AO$27-$I183)&lt;$O183,($M183-SUM($AQ183:AQ183))*$P183,IF((AO$27-$I183)=$O183,$M183-SUM($AQ183:AQ183),0)))),IF($N183="정액법",IF((AO$27-$I183)&lt;0,0,IF((AO$27-$I183)=0,$M183*$P183/12*(12-$J183+1),IF((AO$27-$I183)&lt;$O183,$M183*$P183,IF((AO$27-$I183)=$O183,$M183-SUM($AQ183:AQ183),0))))))</f>
        <v>0</v>
      </c>
      <c r="AS183" s="93">
        <f>IF($N183="정률법",IF((AS$27-$I183)&lt;0,0,IF((AS$27-$I183)=0,$M183*$P183/12*(12-$J183+1),IF((AS$27-$I183)&lt;$O183,($M183-SUM(AO183:$AQ183))*$P183,IF((AS$27-$I183)=$O183,$M183-SUM(AO183:$AQ183),0)))),IF($N183="정액법",IF((AS$27-$I183)&lt;0,0,IF((AS$27-$I183)=0,$M183*$P183/12*(12-$J183+1),IF((AS$27-$I183)&lt;$O183,$M183*$P183,IF((AS$27-$I183)=$O183,$M183-SUM(AO183:$AQ183),0))))))</f>
        <v>0</v>
      </c>
      <c r="AT183" s="93">
        <f>IF($N183="정률법",IF((AT$27-$I183)&lt;0,0,IF((AT$27-$I183)=0,$M183*$P183/12*(12-$J183+1),IF((AT$27-$I183)&lt;$O183,($M183-SUM($AQ183:AS183))*$P183,IF((AT$27-$I183)=$O183,$M183-SUM($AQ183:AS183),0)))),IF($N183="정액법",IF((AT$27-$I183)&lt;0,0,IF((AT$27-$I183)=0,$M183*$P183/12*(12-$J183+1),IF((AT$27-$I183)&lt;$O183,$M183*$P183,IF((AT$27-$I183)=$O183,$M183-SUM($AQ183:AS183),0))))))</f>
        <v>0</v>
      </c>
      <c r="AU183" s="93">
        <f>IF($N183="정률법",IF((AU$27-$I183)&lt;0,0,IF((AU$27-$I183)=0,$M183*$P183/12*(12-$J183+1),IF((AU$27-$I183)&lt;$O183,($M183-SUM($AQ183:AT183))*$P183,IF((AU$27-$I183)=$O183,$M183-SUM($AQ183:AT183),0)))),IF($N183="정액법",IF((AU$27-$I183)&lt;0,0,IF((AU$27-$I183)=0,$M183*$P183/12*(12-$J183+1),IF((AU$27-$I183)&lt;$O183,$M183*$P183,IF((AU$27-$I183)=$O183,$M183-SUM($AQ183:AT183),0))))))</f>
        <v>0</v>
      </c>
      <c r="AV183" s="93">
        <f>IF($N183="정률법",IF((AV$27-$I183)&lt;0,0,IF((AV$27-$I183)=0,$M183*$P183/12*(12-$J183+1),IF((AV$27-$I183)&lt;$O183,($M183-SUM($AQ183:AU183))*$P183,IF((AV$27-$I183)=$O183,$M183-SUM($AQ183:AU183),0)))),IF($N183="정액법",IF((AV$27-$I183)&lt;0,0,IF((AV$27-$I183)=0,$M183*$P183/12*(12-$J183+1),IF((AV$27-$I183)&lt;$O183,$M183*$P183,IF((AV$27-$I183)=$O183,$M183-SUM($AQ183:AU183),0))))))</f>
        <v>0</v>
      </c>
      <c r="AW183" s="93">
        <f>IF($N183="정률법",IF((AW$27-$I183)&lt;0,0,IF((AW$27-$I183)=0,$M183*$P183/12*(12-$J183+1),IF((AW$27-$I183)&lt;$O183,($M183-SUM($AQ183:AV183))*$P183,IF((AW$27-$I183)=$O183,$M183-SUM($AQ183:AV183),0)))),IF($N183="정액법",IF((AW$27-$I183)&lt;0,0,IF((AW$27-$I183)=0,$M183*$P183/12*(12-$J183+1),IF((AW$27-$I183)&lt;$O183,$M183*$P183,IF((AW$27-$I183)=$O183,$M183-SUM($AQ183:AV183),0))))))</f>
        <v>0</v>
      </c>
      <c r="AX183" s="93">
        <f>IF($N183="정률법",IF((AX$27-$I183)&lt;0,0,IF((AX$27-$I183)=0,$M183*$P183/12*(12-$J183+1),IF((AX$27-$I183)&lt;$O183,($M183-SUM($AQ183:AW183))*$P183,IF((AX$27-$I183)=$O183,$M183-SUM($AQ183:AW183),0)))),IF($N183="정액법",IF((AX$27-$I183)&lt;0,0,IF((AX$27-$I183)=0,$M183*$P183/12*(12-$J183+1),IF((AX$27-$I183)&lt;$O183,$M183*$P183,IF((AX$27-$I183)=$O183,$M183-SUM($AQ183:AW183),0))))))</f>
        <v>0</v>
      </c>
      <c r="AY183" s="93">
        <f>IF($N183="정률법",IF((AY$27-$I183)&lt;0,0,IF((AY$27-$I183)=0,$M183*$P183/12*(12-$J183+1),IF((AY$27-$I183)&lt;$O183,($M183-SUM($AQ183:AX183))*$P183,IF((AY$27-$I183)=$O183,$M183-SUM($AQ183:AX183),0)))),IF($N183="정액법",IF((AY$27-$I183)&lt;0,0,IF((AY$27-$I183)=0,$M183*$P183/12*(12-$J183+1),IF((AY$27-$I183)&lt;$O183,$M183*$P183,IF((AY$27-$I183)=$O183,$M183-SUM($AQ183:AX183),0))))))</f>
        <v>0</v>
      </c>
      <c r="AZ183" s="93">
        <f>IF($N183="정률법",IF((AZ$27-$I183)&lt;0,0,IF((AZ$27-$I183)=0,$M183*$P183/12*(12-$J183+1),IF((AZ$27-$I183)&lt;$O183,($M183-SUM($AQ183:AY183))*$P183,IF((AZ$27-$I183)=$O183,$M183-SUM($AQ183:AY183),0)))),IF($N183="정액법",IF((AZ$27-$I183)&lt;0,0,IF((AZ$27-$I183)=0,$M183*$P183/12*(12-$J183+1),IF((AZ$27-$I183)&lt;$O183,$M183*$P183,IF((AZ$27-$I183)=$O183,$M183-SUM($AQ183:AY183),0))))))</f>
        <v>0</v>
      </c>
    </row>
    <row r="184" spans="2:52" s="47" customFormat="1" ht="13.5" hidden="1" outlineLevel="2">
      <c r="B184" s="76">
        <v>4</v>
      </c>
      <c r="C184" s="77"/>
      <c r="D184" s="77"/>
      <c r="E184" s="78"/>
      <c r="F184" s="77"/>
      <c r="G184" s="191"/>
      <c r="H184" s="79"/>
      <c r="I184" s="80">
        <f t="shared" si="102"/>
        <v>1900</v>
      </c>
      <c r="J184" s="81" t="str">
        <f t="shared" si="107"/>
        <v>01</v>
      </c>
      <c r="K184" s="82"/>
      <c r="L184" s="82"/>
      <c r="M184" s="83">
        <f t="shared" si="108"/>
        <v>0</v>
      </c>
      <c r="N184" s="84" t="s">
        <v>75</v>
      </c>
      <c r="O184" s="85">
        <v>5</v>
      </c>
      <c r="P184" s="86">
        <f>IF($N184="정액법",VLOOKUP($O184,[1]Data!$J$3:$L$62,2),IF($N184="정률법",VLOOKUP($O184,[1]Data!$J$3:$L$62,3),"입력검증"))</f>
        <v>0.45100000000000001</v>
      </c>
      <c r="Q184" s="87">
        <f t="shared" si="105"/>
        <v>0</v>
      </c>
      <c r="R184" s="88">
        <f>IF($N184="정률법",IF((R$27-$I184)&lt;0,0,IF((R$27-$I184)=0,$M184*$P184/12*(12-$J184+1),IF((R$27-$I184)&lt;$O184,($M184-SUM($P184:Q184))*$P184,IF((R$27-$I184)=$O184,$M184-SUM($N184:Q184),0)))),IF($N184="정액법",IF((R$27-$I184)&lt;0,0,IF((R$27-$I184)=0,$M184*$P184/12*(12-$J184+1),IF((R$27-$I184)&lt;$O184,$M184*$P184,IF((R$27-$I184)=$O184,$M184-SUM($Q184:Q184),0))))))</f>
        <v>0</v>
      </c>
      <c r="S184" s="88">
        <f>IF($N184="정률법",IF((S$27-$I184)&lt;0,0,IF((S$27-$I184)=0,$M184*$P184/12*(12-$J184+1),IF((S$27-$I184)&lt;$O184,($M184-SUM($P184:R184))*$P184,IF((S$27-$I184)=$O184,$M184-SUM($N184:R184),0)))),IF($N184="정액법",IF((S$27-$I184)&lt;0,0,IF((S$27-$I184)=0,$M184*$P184/12*(12-$J184+1),IF((S$27-$I184)&lt;$O184,$M184*$P184,IF((S$27-$I184)=$O184,$M184-SUM($Q184:R184),0))))))</f>
        <v>0</v>
      </c>
      <c r="T184" s="88">
        <f>IF($N184="정률법",IF((T$27-$I184)&lt;0,0,IF((T$27-$I184)=0,$M184*$P184/12*(12-$J184+1),IF((T$27-$I184)&lt;$O184,($M184-SUM($P184:S184))*$P184,IF((T$27-$I184)=$O184,$M184-SUM($N184:S184),0)))),IF($N184="정액법",IF((T$27-$I184)&lt;0,0,IF((T$27-$I184)=0,$M184*$P184/12*(12-$J184+1),IF((T$27-$I184)&lt;$O184,$M184*$P184,IF((T$27-$I184)=$O184,$M184-SUM($Q184:S184),0))))))</f>
        <v>0</v>
      </c>
      <c r="U184" s="88">
        <f>IF($N184="정률법",IF((U$27-$I184)&lt;0,0,IF((U$27-$I184)=0,$M184*$P184/12*(12-$J184+1),IF((U$27-$I184)&lt;$O184,($M184-SUM($P184:T184))*$P184,IF((U$27-$I184)=$O184,$M184-SUM($N184:T184),0)))),IF($N184="정액법",IF((U$27-$I184)&lt;0,0,IF((U$27-$I184)=0,$M184*$P184/12*(12-$J184+1),IF((U$27-$I184)&lt;$O184,$M184*$P184,IF((U$27-$I184)=$O184,$M184-SUM($Q184:T184),0))))))</f>
        <v>0</v>
      </c>
      <c r="V184" s="88">
        <f>IF($N184="정률법",IF((V$27-$I184)&lt;0,0,IF((V$27-$I184)=0,$M184*$P184/12*(12-$J184+1),IF((V$27-$I184)&lt;$O184,($M184-SUM($P184:U184))*$P184,IF((V$27-$I184)=$O184,$M184-SUM($N184:U184),0)))),IF($N184="정액법",IF((V$27-$I184)&lt;0,0,IF((V$27-$I184)=0,$M184*$P184/12*(12-$J184+1),IF((V$27-$I184)&lt;$O184,$M184*$P184,IF((V$27-$I184)=$O184,$M184-SUM($Q184:U184),0))))))</f>
        <v>0</v>
      </c>
      <c r="W184" s="88">
        <f>IF($N184="정률법",IF((W$27-$I184)&lt;0,0,IF((W$27-$I184)=0,$M184*$P184/12*(12-$J184+1),IF((W$27-$I184)&lt;$O184,($M184-SUM($P184:V184))*$P184,IF((W$27-$I184)=$O184,$M184-SUM($N184:V184),0)))),IF($N184="정액법",IF((W$27-$I184)&lt;0,0,IF((W$27-$I184)=0,$M184*$P184/12*(12-$J184+1),IF((W$27-$I184)&lt;$O184,$M184*$P184,IF((W$27-$I184)=$O184,$M184-SUM($Q184:V184),0))))))</f>
        <v>0</v>
      </c>
      <c r="X184" s="88">
        <f>IF($N184="정률법",IF((X$27-$I184)&lt;0,0,IF((X$27-$I184)=0,$M184*$P184/12*(12-$J184+1),IF((X$27-$I184)&lt;$O184,($M184-SUM($P184:W184))*$P184,IF((X$27-$I184)=$O184,$M184-SUM($N184:W184),0)))),IF($N184="정액법",IF((X$27-$I184)&lt;0,0,IF((X$27-$I184)=0,$M184*$P184/12*(12-$J184+1),IF((X$27-$I184)&lt;$O184,$M184*$P184,IF((X$27-$I184)=$O184,$M184-SUM($Q184:W184),0))))))</f>
        <v>0</v>
      </c>
      <c r="Y184" s="88">
        <f>IF($N184="정률법",IF((Y$27-$I184)&lt;0,0,IF((Y$27-$I184)=0,$M184*$P184/12*(12-$J184+1),IF((Y$27-$I184)&lt;$O184,($M184-SUM($P184:X184))*$P184,IF((Y$27-$I184)=$O184,$M184-SUM($N184:X184),0)))),IF($N184="정액법",IF((Y$27-$I184)&lt;0,0,IF((Y$27-$I184)=0,$M184*$P184/12*(12-$J184+1),IF((Y$27-$I184)&lt;$O184,$M184*$P184,IF((Y$27-$I184)=$O184,$M184-SUM($Q184:X184),0))))))</f>
        <v>0</v>
      </c>
      <c r="Z184" s="88">
        <f>IF($N184="정률법",IF((Z$27-$I184)&lt;0,0,IF((Z$27-$I184)=0,$M184*$P184/12*(12-$J184+1),IF((Z$27-$I184)&lt;$O184,($M184-SUM($P184:Y184))*$P184,IF((Z$27-$I184)=$O184,$M184-SUM($N184:Y184),0)))),IF($N184="정액법",IF((Z$27-$I184)&lt;0,0,IF((Z$27-$I184)=0,$M184*$P184/12*(12-$J184+1),IF((Z$27-$I184)&lt;$O184,$M184*$P184,IF((Z$27-$I184)=$O184,$M184-SUM($Q184:Y184),0))))))</f>
        <v>0</v>
      </c>
      <c r="AA184" s="88">
        <f>IF($N184="정률법",IF((AA$27-$I184)&lt;0,0,IF((AA$27-$I184)=0,$M184*$P184/12*(12-$J184+1),IF((AA$27-$I184)&lt;$O184,($M184-SUM($P184:Z184))*$P184,IF((AA$27-$I184)=$O184,$M184-SUM($N184:Z184),0)))),IF($N184="정액법",IF((AA$27-$I184)&lt;0,0,IF((AA$27-$I184)=0,$M184*$P184/12*(12-$J184+1),IF((AA$27-$I184)&lt;$O184,$M184*$P184,IF((AA$27-$I184)=$O184,$M184-SUM($Q184:Z184),0))))))</f>
        <v>0</v>
      </c>
      <c r="AB184" s="88">
        <f>IF($N184="정률법",IF((AB$27-$I184)&lt;0,0,IF((AB$27-$I184)=0,$M184*$P184/12*(12-$J184+1),IF((AB$27-$I184)&lt;$O184,($M184-SUM($P184:AA184))*$P184,IF((AB$27-$I184)=$O184,$M184-SUM($N184:AA184),0)))),IF($N184="정액법",IF((AB$27-$I184)&lt;0,0,IF((AB$27-$I184)=0,$M184*$P184/12*(12-$J184+1),IF((AB$27-$I184)&lt;$O184,$M184*$P184,IF((AB$27-$I184)=$O184,$M184-SUM($Q184:AA184),0))))))</f>
        <v>0</v>
      </c>
      <c r="AC184" s="88">
        <f>IF($N184="정률법",IF((AC$27-$I184)&lt;0,0,IF((AC$27-$I184)=0,$M184*$P184/12*(12-$J184+1),IF((AC$27-$I184)&lt;$O184,($M184-SUM($P184:AB184))*$P184,IF((AC$27-$I184)=$O184,$M184-SUM($N184:AB184),0)))),IF($N184="정액법",IF((AC$27-$I184)&lt;0,0,IF((AC$27-$I184)=0,$M184*$P184/12*(12-$J184+1),IF((AC$27-$I184)&lt;$O184,$M184*$P184,IF((AC$27-$I184)=$O184,$M184-SUM($Q184:AB184),0))))))</f>
        <v>0</v>
      </c>
      <c r="AD184" s="88">
        <f>IF($N184="정률법",IF((AD$27-$I184)&lt;0,0,IF((AD$27-$I184)=0,$M184*$P184/12*(12-$J184+1),IF((AD$27-$I184)&lt;$O184,($M184-SUM($P184:AC184))*$P184,IF((AD$27-$I184)=$O184,$M184-SUM($N184:AC184),0)))),IF($N184="정액법",IF((AD$27-$I184)&lt;0,0,IF((AD$27-$I184)=0,$M184*$P184/12*(12-$J184+1),IF((AD$27-$I184)&lt;$O184,$M184*$P184,IF((AD$27-$I184)=$O184,$M184-SUM($Q184:AC184),0))))))</f>
        <v>0</v>
      </c>
      <c r="AE184" s="89"/>
      <c r="AF184" s="90">
        <f t="shared" si="106"/>
        <v>0</v>
      </c>
      <c r="AG184" s="88">
        <f t="shared" si="103"/>
        <v>0</v>
      </c>
      <c r="AH184" s="91">
        <f t="shared" si="104"/>
        <v>0</v>
      </c>
      <c r="AI184" s="77"/>
      <c r="AJ184" s="77"/>
      <c r="AK184" s="77"/>
      <c r="AL184" s="77"/>
      <c r="AM184" s="77"/>
      <c r="AN184" s="92"/>
      <c r="AP184" s="93">
        <f t="shared" si="109"/>
        <v>0</v>
      </c>
      <c r="AQ184" s="93">
        <f>IF($N184="정률법",IF((AQ$27-$I184)&lt;0,0,IF((AQ$27-$I184)=0,$M184*$P184/12*(12-$J184+1),IF((AQ$27-$I184)&lt;$O184,($M184-SUM(AP184:$AQ184))*$P184,IF((AQ$27-$I184)=$O184,$M184-SUM(AP184:$AQ184),0)))),IF($N184="정액법",IF((AQ$27-$I184)&lt;0,0,IF((AQ$27-$I184)=0,$M184*$P184/12*(12-$J184+1),IF((AQ$27-$I184)&lt;$O184,$M184*$P184,IF((AQ$27-$I184)=$O184,$M184-SUM(AP184:$AQ184),0))))))</f>
        <v>0</v>
      </c>
      <c r="AR184" s="93">
        <f>IF($N184="정률법",IF((AO$27-$I184)&lt;0,0,IF((AO$27-$I184)=0,$M184*$P184/12*(12-$J184+1),IF((AO$27-$I184)&lt;$O184,($M184-SUM($AQ184:AQ184))*$P184,IF((AO$27-$I184)=$O184,$M184-SUM($AQ184:AQ184),0)))),IF($N184="정액법",IF((AO$27-$I184)&lt;0,0,IF((AO$27-$I184)=0,$M184*$P184/12*(12-$J184+1),IF((AO$27-$I184)&lt;$O184,$M184*$P184,IF((AO$27-$I184)=$O184,$M184-SUM($AQ184:AQ184),0))))))</f>
        <v>0</v>
      </c>
      <c r="AS184" s="93">
        <f>IF($N184="정률법",IF((AS$27-$I184)&lt;0,0,IF((AS$27-$I184)=0,$M184*$P184/12*(12-$J184+1),IF((AS$27-$I184)&lt;$O184,($M184-SUM(AO184:$AQ184))*$P184,IF((AS$27-$I184)=$O184,$M184-SUM(AO184:$AQ184),0)))),IF($N184="정액법",IF((AS$27-$I184)&lt;0,0,IF((AS$27-$I184)=0,$M184*$P184/12*(12-$J184+1),IF((AS$27-$I184)&lt;$O184,$M184*$P184,IF((AS$27-$I184)=$O184,$M184-SUM(AO184:$AQ184),0))))))</f>
        <v>0</v>
      </c>
      <c r="AT184" s="93">
        <f>IF($N184="정률법",IF((AT$27-$I184)&lt;0,0,IF((AT$27-$I184)=0,$M184*$P184/12*(12-$J184+1),IF((AT$27-$I184)&lt;$O184,($M184-SUM($AQ184:AS184))*$P184,IF((AT$27-$I184)=$O184,$M184-SUM($AQ184:AS184),0)))),IF($N184="정액법",IF((AT$27-$I184)&lt;0,0,IF((AT$27-$I184)=0,$M184*$P184/12*(12-$J184+1),IF((AT$27-$I184)&lt;$O184,$M184*$P184,IF((AT$27-$I184)=$O184,$M184-SUM($AQ184:AS184),0))))))</f>
        <v>0</v>
      </c>
      <c r="AU184" s="93">
        <f>IF($N184="정률법",IF((AU$27-$I184)&lt;0,0,IF((AU$27-$I184)=0,$M184*$P184/12*(12-$J184+1),IF((AU$27-$I184)&lt;$O184,($M184-SUM($AQ184:AT184))*$P184,IF((AU$27-$I184)=$O184,$M184-SUM($AQ184:AT184),0)))),IF($N184="정액법",IF((AU$27-$I184)&lt;0,0,IF((AU$27-$I184)=0,$M184*$P184/12*(12-$J184+1),IF((AU$27-$I184)&lt;$O184,$M184*$P184,IF((AU$27-$I184)=$O184,$M184-SUM($AQ184:AT184),0))))))</f>
        <v>0</v>
      </c>
      <c r="AV184" s="93">
        <f>IF($N184="정률법",IF((AV$27-$I184)&lt;0,0,IF((AV$27-$I184)=0,$M184*$P184/12*(12-$J184+1),IF((AV$27-$I184)&lt;$O184,($M184-SUM($AQ184:AU184))*$P184,IF((AV$27-$I184)=$O184,$M184-SUM($AQ184:AU184),0)))),IF($N184="정액법",IF((AV$27-$I184)&lt;0,0,IF((AV$27-$I184)=0,$M184*$P184/12*(12-$J184+1),IF((AV$27-$I184)&lt;$O184,$M184*$P184,IF((AV$27-$I184)=$O184,$M184-SUM($AQ184:AU184),0))))))</f>
        <v>0</v>
      </c>
      <c r="AW184" s="93">
        <f>IF($N184="정률법",IF((AW$27-$I184)&lt;0,0,IF((AW$27-$I184)=0,$M184*$P184/12*(12-$J184+1),IF((AW$27-$I184)&lt;$O184,($M184-SUM($AQ184:AV184))*$P184,IF((AW$27-$I184)=$O184,$M184-SUM($AQ184:AV184),0)))),IF($N184="정액법",IF((AW$27-$I184)&lt;0,0,IF((AW$27-$I184)=0,$M184*$P184/12*(12-$J184+1),IF((AW$27-$I184)&lt;$O184,$M184*$P184,IF((AW$27-$I184)=$O184,$M184-SUM($AQ184:AV184),0))))))</f>
        <v>0</v>
      </c>
      <c r="AX184" s="93">
        <f>IF($N184="정률법",IF((AX$27-$I184)&lt;0,0,IF((AX$27-$I184)=0,$M184*$P184/12*(12-$J184+1),IF((AX$27-$I184)&lt;$O184,($M184-SUM($AQ184:AW184))*$P184,IF((AX$27-$I184)=$O184,$M184-SUM($AQ184:AW184),0)))),IF($N184="정액법",IF((AX$27-$I184)&lt;0,0,IF((AX$27-$I184)=0,$M184*$P184/12*(12-$J184+1),IF((AX$27-$I184)&lt;$O184,$M184*$P184,IF((AX$27-$I184)=$O184,$M184-SUM($AQ184:AW184),0))))))</f>
        <v>0</v>
      </c>
      <c r="AY184" s="93">
        <f>IF($N184="정률법",IF((AY$27-$I184)&lt;0,0,IF((AY$27-$I184)=0,$M184*$P184/12*(12-$J184+1),IF((AY$27-$I184)&lt;$O184,($M184-SUM($AQ184:AX184))*$P184,IF((AY$27-$I184)=$O184,$M184-SUM($AQ184:AX184),0)))),IF($N184="정액법",IF((AY$27-$I184)&lt;0,0,IF((AY$27-$I184)=0,$M184*$P184/12*(12-$J184+1),IF((AY$27-$I184)&lt;$O184,$M184*$P184,IF((AY$27-$I184)=$O184,$M184-SUM($AQ184:AX184),0))))))</f>
        <v>0</v>
      </c>
      <c r="AZ184" s="93">
        <f>IF($N184="정률법",IF((AZ$27-$I184)&lt;0,0,IF((AZ$27-$I184)=0,$M184*$P184/12*(12-$J184+1),IF((AZ$27-$I184)&lt;$O184,($M184-SUM($AQ184:AY184))*$P184,IF((AZ$27-$I184)=$O184,$M184-SUM($AQ184:AY184),0)))),IF($N184="정액법",IF((AZ$27-$I184)&lt;0,0,IF((AZ$27-$I184)=0,$M184*$P184/12*(12-$J184+1),IF((AZ$27-$I184)&lt;$O184,$M184*$P184,IF((AZ$27-$I184)=$O184,$M184-SUM($AQ184:AY184),0))))))</f>
        <v>0</v>
      </c>
    </row>
    <row r="185" spans="2:52" s="47" customFormat="1" ht="13.5" hidden="1" outlineLevel="2">
      <c r="B185" s="76">
        <v>5</v>
      </c>
      <c r="C185" s="77"/>
      <c r="D185" s="77"/>
      <c r="E185" s="78"/>
      <c r="F185" s="77"/>
      <c r="G185" s="191"/>
      <c r="H185" s="79"/>
      <c r="I185" s="80">
        <f t="shared" si="102"/>
        <v>1900</v>
      </c>
      <c r="J185" s="81" t="str">
        <f t="shared" si="107"/>
        <v>01</v>
      </c>
      <c r="K185" s="82"/>
      <c r="L185" s="82"/>
      <c r="M185" s="83">
        <f t="shared" si="108"/>
        <v>0</v>
      </c>
      <c r="N185" s="84" t="s">
        <v>75</v>
      </c>
      <c r="O185" s="85">
        <v>8</v>
      </c>
      <c r="P185" s="86">
        <f>IF($N185="정액법",VLOOKUP($O185,[1]Data!$J$3:$L$62,2),IF($N185="정률법",VLOOKUP($O185,[1]Data!$J$3:$L$62,3),"입력검증"))</f>
        <v>0.313</v>
      </c>
      <c r="Q185" s="87">
        <f t="shared" si="105"/>
        <v>0</v>
      </c>
      <c r="R185" s="88">
        <f>IF($N185="정률법",IF((R$27-$I185)&lt;0,0,IF((R$27-$I185)=0,$M185*$P185/12*(12-$J185+1),IF((R$27-$I185)&lt;$O185,($M185-SUM($P185:Q185))*$P185,IF((R$27-$I185)=$O185,$M185-SUM($N185:Q185),0)))),IF($N185="정액법",IF((R$27-$I185)&lt;0,0,IF((R$27-$I185)=0,$M185*$P185/12*(12-$J185+1),IF((R$27-$I185)&lt;$O185,$M185*$P185,IF((R$27-$I185)=$O185,$M185-SUM($Q185:Q185),0))))))</f>
        <v>0</v>
      </c>
      <c r="S185" s="88">
        <f>IF($N185="정률법",IF((S$27-$I185)&lt;0,0,IF((S$27-$I185)=0,$M185*$P185/12*(12-$J185+1),IF((S$27-$I185)&lt;$O185,($M185-SUM($P185:R185))*$P185,IF((S$27-$I185)=$O185,$M185-SUM($N185:R185),0)))),IF($N185="정액법",IF((S$27-$I185)&lt;0,0,IF((S$27-$I185)=0,$M185*$P185/12*(12-$J185+1),IF((S$27-$I185)&lt;$O185,$M185*$P185,IF((S$27-$I185)=$O185,$M185-SUM($Q185:R185),0))))))</f>
        <v>0</v>
      </c>
      <c r="T185" s="88">
        <f>IF($N185="정률법",IF((T$27-$I185)&lt;0,0,IF((T$27-$I185)=0,$M185*$P185/12*(12-$J185+1),IF((T$27-$I185)&lt;$O185,($M185-SUM($P185:S185))*$P185,IF((T$27-$I185)=$O185,$M185-SUM($N185:S185),0)))),IF($N185="정액법",IF((T$27-$I185)&lt;0,0,IF((T$27-$I185)=0,$M185*$P185/12*(12-$J185+1),IF((T$27-$I185)&lt;$O185,$M185*$P185,IF((T$27-$I185)=$O185,$M185-SUM($Q185:S185),0))))))</f>
        <v>0</v>
      </c>
      <c r="U185" s="88">
        <f>IF($N185="정률법",IF((U$27-$I185)&lt;0,0,IF((U$27-$I185)=0,$M185*$P185/12*(12-$J185+1),IF((U$27-$I185)&lt;$O185,($M185-SUM($P185:T185))*$P185,IF((U$27-$I185)=$O185,$M185-SUM($N185:T185),0)))),IF($N185="정액법",IF((U$27-$I185)&lt;0,0,IF((U$27-$I185)=0,$M185*$P185/12*(12-$J185+1),IF((U$27-$I185)&lt;$O185,$M185*$P185,IF((U$27-$I185)=$O185,$M185-SUM($Q185:T185),0))))))</f>
        <v>0</v>
      </c>
      <c r="V185" s="88">
        <f>IF($N185="정률법",IF((V$27-$I185)&lt;0,0,IF((V$27-$I185)=0,$M185*$P185/12*(12-$J185+1),IF((V$27-$I185)&lt;$O185,($M185-SUM($P185:U185))*$P185,IF((V$27-$I185)=$O185,$M185-SUM($N185:U185),0)))),IF($N185="정액법",IF((V$27-$I185)&lt;0,0,IF((V$27-$I185)=0,$M185*$P185/12*(12-$J185+1),IF((V$27-$I185)&lt;$O185,$M185*$P185,IF((V$27-$I185)=$O185,$M185-SUM($Q185:U185),0))))))</f>
        <v>0</v>
      </c>
      <c r="W185" s="88">
        <f>IF($N185="정률법",IF((W$27-$I185)&lt;0,0,IF((W$27-$I185)=0,$M185*$P185/12*(12-$J185+1),IF((W$27-$I185)&lt;$O185,($M185-SUM($P185:V185))*$P185,IF((W$27-$I185)=$O185,$M185-SUM($N185:V185),0)))),IF($N185="정액법",IF((W$27-$I185)&lt;0,0,IF((W$27-$I185)=0,$M185*$P185/12*(12-$J185+1),IF((W$27-$I185)&lt;$O185,$M185*$P185,IF((W$27-$I185)=$O185,$M185-SUM($Q185:V185),0))))))</f>
        <v>0</v>
      </c>
      <c r="X185" s="88">
        <f>IF($N185="정률법",IF((X$27-$I185)&lt;0,0,IF((X$27-$I185)=0,$M185*$P185/12*(12-$J185+1),IF((X$27-$I185)&lt;$O185,($M185-SUM($P185:W185))*$P185,IF((X$27-$I185)=$O185,$M185-SUM($N185:W185),0)))),IF($N185="정액법",IF((X$27-$I185)&lt;0,0,IF((X$27-$I185)=0,$M185*$P185/12*(12-$J185+1),IF((X$27-$I185)&lt;$O185,$M185*$P185,IF((X$27-$I185)=$O185,$M185-SUM($Q185:W185),0))))))</f>
        <v>0</v>
      </c>
      <c r="Y185" s="88">
        <f>IF($N185="정률법",IF((Y$27-$I185)&lt;0,0,IF((Y$27-$I185)=0,$M185*$P185/12*(12-$J185+1),IF((Y$27-$I185)&lt;$O185,($M185-SUM($P185:X185))*$P185,IF((Y$27-$I185)=$O185,$M185-SUM($N185:X185),0)))),IF($N185="정액법",IF((Y$27-$I185)&lt;0,0,IF((Y$27-$I185)=0,$M185*$P185/12*(12-$J185+1),IF((Y$27-$I185)&lt;$O185,$M185*$P185,IF((Y$27-$I185)=$O185,$M185-SUM($Q185:X185),0))))))</f>
        <v>0</v>
      </c>
      <c r="Z185" s="88">
        <f>IF($N185="정률법",IF((Z$27-$I185)&lt;0,0,IF((Z$27-$I185)=0,$M185*$P185/12*(12-$J185+1),IF((Z$27-$I185)&lt;$O185,($M185-SUM($P185:Y185))*$P185,IF((Z$27-$I185)=$O185,$M185-SUM($N185:Y185),0)))),IF($N185="정액법",IF((Z$27-$I185)&lt;0,0,IF((Z$27-$I185)=0,$M185*$P185/12*(12-$J185+1),IF((Z$27-$I185)&lt;$O185,$M185*$P185,IF((Z$27-$I185)=$O185,$M185-SUM($Q185:Y185),0))))))</f>
        <v>0</v>
      </c>
      <c r="AA185" s="88">
        <f>IF($N185="정률법",IF((AA$27-$I185)&lt;0,0,IF((AA$27-$I185)=0,$M185*$P185/12*(12-$J185+1),IF((AA$27-$I185)&lt;$O185,($M185-SUM($P185:Z185))*$P185,IF((AA$27-$I185)=$O185,$M185-SUM($N185:Z185),0)))),IF($N185="정액법",IF((AA$27-$I185)&lt;0,0,IF((AA$27-$I185)=0,$M185*$P185/12*(12-$J185+1),IF((AA$27-$I185)&lt;$O185,$M185*$P185,IF((AA$27-$I185)=$O185,$M185-SUM($Q185:Z185),0))))))</f>
        <v>0</v>
      </c>
      <c r="AB185" s="88">
        <f>IF($N185="정률법",IF((AB$27-$I185)&lt;0,0,IF((AB$27-$I185)=0,$M185*$P185/12*(12-$J185+1),IF((AB$27-$I185)&lt;$O185,($M185-SUM($P185:AA185))*$P185,IF((AB$27-$I185)=$O185,$M185-SUM($N185:AA185),0)))),IF($N185="정액법",IF((AB$27-$I185)&lt;0,0,IF((AB$27-$I185)=0,$M185*$P185/12*(12-$J185+1),IF((AB$27-$I185)&lt;$O185,$M185*$P185,IF((AB$27-$I185)=$O185,$M185-SUM($Q185:AA185),0))))))</f>
        <v>0</v>
      </c>
      <c r="AC185" s="88">
        <f>IF($N185="정률법",IF((AC$27-$I185)&lt;0,0,IF((AC$27-$I185)=0,$M185*$P185/12*(12-$J185+1),IF((AC$27-$I185)&lt;$O185,($M185-SUM($P185:AB185))*$P185,IF((AC$27-$I185)=$O185,$M185-SUM($N185:AB185),0)))),IF($N185="정액법",IF((AC$27-$I185)&lt;0,0,IF((AC$27-$I185)=0,$M185*$P185/12*(12-$J185+1),IF((AC$27-$I185)&lt;$O185,$M185*$P185,IF((AC$27-$I185)=$O185,$M185-SUM($Q185:AB185),0))))))</f>
        <v>0</v>
      </c>
      <c r="AD185" s="88">
        <f>IF($N185="정률법",IF((AD$27-$I185)&lt;0,0,IF((AD$27-$I185)=0,$M185*$P185/12*(12-$J185+1),IF((AD$27-$I185)&lt;$O185,($M185-SUM($P185:AC185))*$P185,IF((AD$27-$I185)=$O185,$M185-SUM($N185:AC185),0)))),IF($N185="정액법",IF((AD$27-$I185)&lt;0,0,IF((AD$27-$I185)=0,$M185*$P185/12*(12-$J185+1),IF((AD$27-$I185)&lt;$O185,$M185*$P185,IF((AD$27-$I185)=$O185,$M185-SUM($Q185:AC185),0))))))</f>
        <v>0</v>
      </c>
      <c r="AE185" s="89"/>
      <c r="AF185" s="90">
        <f t="shared" si="106"/>
        <v>0</v>
      </c>
      <c r="AG185" s="88">
        <f t="shared" si="103"/>
        <v>0</v>
      </c>
      <c r="AH185" s="91">
        <f t="shared" si="104"/>
        <v>0</v>
      </c>
      <c r="AI185" s="77"/>
      <c r="AJ185" s="77"/>
      <c r="AK185" s="77"/>
      <c r="AL185" s="77"/>
      <c r="AM185" s="77"/>
      <c r="AN185" s="92"/>
      <c r="AP185" s="93">
        <f t="shared" si="109"/>
        <v>0</v>
      </c>
      <c r="AQ185" s="93">
        <f>IF($N185="정률법",IF((AQ$27-$I185)&lt;0,0,IF((AQ$27-$I185)=0,$M185*$P185/12*(12-$J185+1),IF((AQ$27-$I185)&lt;$O185,($M185-SUM(AP185:$AQ185))*$P185,IF((AQ$27-$I185)=$O185,$M185-SUM(AP185:$AQ185),0)))),IF($N185="정액법",IF((AQ$27-$I185)&lt;0,0,IF((AQ$27-$I185)=0,$M185*$P185/12*(12-$J185+1),IF((AQ$27-$I185)&lt;$O185,$M185*$P185,IF((AQ$27-$I185)=$O185,$M185-SUM(AP185:$AQ185),0))))))</f>
        <v>0</v>
      </c>
      <c r="AR185" s="93">
        <f>IF($N185="정률법",IF((AO$27-$I185)&lt;0,0,IF((AO$27-$I185)=0,$M185*$P185/12*(12-$J185+1),IF((AO$27-$I185)&lt;$O185,($M185-SUM($AQ185:AQ185))*$P185,IF((AO$27-$I185)=$O185,$M185-SUM($AQ185:AQ185),0)))),IF($N185="정액법",IF((AO$27-$I185)&lt;0,0,IF((AO$27-$I185)=0,$M185*$P185/12*(12-$J185+1),IF((AO$27-$I185)&lt;$O185,$M185*$P185,IF((AO$27-$I185)=$O185,$M185-SUM($AQ185:AQ185),0))))))</f>
        <v>0</v>
      </c>
      <c r="AS185" s="93">
        <f>IF($N185="정률법",IF((AS$27-$I185)&lt;0,0,IF((AS$27-$I185)=0,$M185*$P185/12*(12-$J185+1),IF((AS$27-$I185)&lt;$O185,($M185-SUM(AO185:$AQ185))*$P185,IF((AS$27-$I185)=$O185,$M185-SUM(AO185:$AQ185),0)))),IF($N185="정액법",IF((AS$27-$I185)&lt;0,0,IF((AS$27-$I185)=0,$M185*$P185/12*(12-$J185+1),IF((AS$27-$I185)&lt;$O185,$M185*$P185,IF((AS$27-$I185)=$O185,$M185-SUM(AO185:$AQ185),0))))))</f>
        <v>0</v>
      </c>
      <c r="AT185" s="93">
        <f>IF($N185="정률법",IF((AT$27-$I185)&lt;0,0,IF((AT$27-$I185)=0,$M185*$P185/12*(12-$J185+1),IF((AT$27-$I185)&lt;$O185,($M185-SUM($AQ185:AS185))*$P185,IF((AT$27-$I185)=$O185,$M185-SUM($AQ185:AS185),0)))),IF($N185="정액법",IF((AT$27-$I185)&lt;0,0,IF((AT$27-$I185)=0,$M185*$P185/12*(12-$J185+1),IF((AT$27-$I185)&lt;$O185,$M185*$P185,IF((AT$27-$I185)=$O185,$M185-SUM($AQ185:AS185),0))))))</f>
        <v>0</v>
      </c>
      <c r="AU185" s="93">
        <f>IF($N185="정률법",IF((AU$27-$I185)&lt;0,0,IF((AU$27-$I185)=0,$M185*$P185/12*(12-$J185+1),IF((AU$27-$I185)&lt;$O185,($M185-SUM($AQ185:AT185))*$P185,IF((AU$27-$I185)=$O185,$M185-SUM($AQ185:AT185),0)))),IF($N185="정액법",IF((AU$27-$I185)&lt;0,0,IF((AU$27-$I185)=0,$M185*$P185/12*(12-$J185+1),IF((AU$27-$I185)&lt;$O185,$M185*$P185,IF((AU$27-$I185)=$O185,$M185-SUM($AQ185:AT185),0))))))</f>
        <v>0</v>
      </c>
      <c r="AV185" s="93">
        <f>IF($N185="정률법",IF((AV$27-$I185)&lt;0,0,IF((AV$27-$I185)=0,$M185*$P185/12*(12-$J185+1),IF((AV$27-$I185)&lt;$O185,($M185-SUM($AQ185:AU185))*$P185,IF((AV$27-$I185)=$O185,$M185-SUM($AQ185:AU185),0)))),IF($N185="정액법",IF((AV$27-$I185)&lt;0,0,IF((AV$27-$I185)=0,$M185*$P185/12*(12-$J185+1),IF((AV$27-$I185)&lt;$O185,$M185*$P185,IF((AV$27-$I185)=$O185,$M185-SUM($AQ185:AU185),0))))))</f>
        <v>0</v>
      </c>
      <c r="AW185" s="93">
        <f>IF($N185="정률법",IF((AW$27-$I185)&lt;0,0,IF((AW$27-$I185)=0,$M185*$P185/12*(12-$J185+1),IF((AW$27-$I185)&lt;$O185,($M185-SUM($AQ185:AV185))*$P185,IF((AW$27-$I185)=$O185,$M185-SUM($AQ185:AV185),0)))),IF($N185="정액법",IF((AW$27-$I185)&lt;0,0,IF((AW$27-$I185)=0,$M185*$P185/12*(12-$J185+1),IF((AW$27-$I185)&lt;$O185,$M185*$P185,IF((AW$27-$I185)=$O185,$M185-SUM($AQ185:AV185),0))))))</f>
        <v>0</v>
      </c>
      <c r="AX185" s="93">
        <f>IF($N185="정률법",IF((AX$27-$I185)&lt;0,0,IF((AX$27-$I185)=0,$M185*$P185/12*(12-$J185+1),IF((AX$27-$I185)&lt;$O185,($M185-SUM($AQ185:AW185))*$P185,IF((AX$27-$I185)=$O185,$M185-SUM($AQ185:AW185),0)))),IF($N185="정액법",IF((AX$27-$I185)&lt;0,0,IF((AX$27-$I185)=0,$M185*$P185/12*(12-$J185+1),IF((AX$27-$I185)&lt;$O185,$M185*$P185,IF((AX$27-$I185)=$O185,$M185-SUM($AQ185:AW185),0))))))</f>
        <v>0</v>
      </c>
      <c r="AY185" s="93">
        <f>IF($N185="정률법",IF((AY$27-$I185)&lt;0,0,IF((AY$27-$I185)=0,$M185*$P185/12*(12-$J185+1),IF((AY$27-$I185)&lt;$O185,($M185-SUM($AQ185:AX185))*$P185,IF((AY$27-$I185)=$O185,$M185-SUM($AQ185:AX185),0)))),IF($N185="정액법",IF((AY$27-$I185)&lt;0,0,IF((AY$27-$I185)=0,$M185*$P185/12*(12-$J185+1),IF((AY$27-$I185)&lt;$O185,$M185*$P185,IF((AY$27-$I185)=$O185,$M185-SUM($AQ185:AX185),0))))))</f>
        <v>0</v>
      </c>
      <c r="AZ185" s="93">
        <f>IF($N185="정률법",IF((AZ$27-$I185)&lt;0,0,IF((AZ$27-$I185)=0,$M185*$P185/12*(12-$J185+1),IF((AZ$27-$I185)&lt;$O185,($M185-SUM($AQ185:AY185))*$P185,IF((AZ$27-$I185)=$O185,$M185-SUM($AQ185:AY185),0)))),IF($N185="정액법",IF((AZ$27-$I185)&lt;0,0,IF((AZ$27-$I185)=0,$M185*$P185/12*(12-$J185+1),IF((AZ$27-$I185)&lt;$O185,$M185*$P185,IF((AZ$27-$I185)=$O185,$M185-SUM($AQ185:AY185),0))))))</f>
        <v>0</v>
      </c>
    </row>
    <row r="186" spans="2:52" s="47" customFormat="1" ht="13.5" hidden="1" outlineLevel="2">
      <c r="B186" s="76">
        <v>6</v>
      </c>
      <c r="C186" s="77"/>
      <c r="D186" s="77"/>
      <c r="E186" s="78"/>
      <c r="F186" s="77"/>
      <c r="G186" s="191"/>
      <c r="H186" s="79"/>
      <c r="I186" s="80">
        <f t="shared" si="102"/>
        <v>1900</v>
      </c>
      <c r="J186" s="81" t="str">
        <f t="shared" si="107"/>
        <v>01</v>
      </c>
      <c r="K186" s="82"/>
      <c r="L186" s="82"/>
      <c r="M186" s="83">
        <f t="shared" si="108"/>
        <v>0</v>
      </c>
      <c r="N186" s="84" t="s">
        <v>75</v>
      </c>
      <c r="O186" s="85">
        <v>10</v>
      </c>
      <c r="P186" s="86">
        <f>IF($N186="정액법",VLOOKUP($O186,[1]Data!$J$3:$L$62,2),IF($N186="정률법",VLOOKUP($O186,[1]Data!$J$3:$L$62,3),"입력검증"))</f>
        <v>0.25900000000000001</v>
      </c>
      <c r="Q186" s="87">
        <f t="shared" si="105"/>
        <v>0</v>
      </c>
      <c r="R186" s="88">
        <f>IF($N186="정률법",IF((R$27-$I186)&lt;0,0,IF((R$27-$I186)=0,$M186*$P186/12*(12-$J186+1),IF((R$27-$I186)&lt;$O186,($M186-SUM($P186:Q186))*$P186,IF((R$27-$I186)=$O186,$M186-SUM($N186:Q186),0)))),IF($N186="정액법",IF((R$27-$I186)&lt;0,0,IF((R$27-$I186)=0,$M186*$P186/12*(12-$J186+1),IF((R$27-$I186)&lt;$O186,$M186*$P186,IF((R$27-$I186)=$O186,$M186-SUM($Q186:Q186),0))))))</f>
        <v>0</v>
      </c>
      <c r="S186" s="88">
        <f>IF($N186="정률법",IF((S$27-$I186)&lt;0,0,IF((S$27-$I186)=0,$M186*$P186/12*(12-$J186+1),IF((S$27-$I186)&lt;$O186,($M186-SUM($P186:R186))*$P186,IF((S$27-$I186)=$O186,$M186-SUM($N186:R186),0)))),IF($N186="정액법",IF((S$27-$I186)&lt;0,0,IF((S$27-$I186)=0,$M186*$P186/12*(12-$J186+1),IF((S$27-$I186)&lt;$O186,$M186*$P186,IF((S$27-$I186)=$O186,$M186-SUM($Q186:R186),0))))))</f>
        <v>0</v>
      </c>
      <c r="T186" s="88">
        <f>IF($N186="정률법",IF((T$27-$I186)&lt;0,0,IF((T$27-$I186)=0,$M186*$P186/12*(12-$J186+1),IF((T$27-$I186)&lt;$O186,($M186-SUM($P186:S186))*$P186,IF((T$27-$I186)=$O186,$M186-SUM($N186:S186),0)))),IF($N186="정액법",IF((T$27-$I186)&lt;0,0,IF((T$27-$I186)=0,$M186*$P186/12*(12-$J186+1),IF((T$27-$I186)&lt;$O186,$M186*$P186,IF((T$27-$I186)=$O186,$M186-SUM($Q186:S186),0))))))</f>
        <v>0</v>
      </c>
      <c r="U186" s="88">
        <f>IF($N186="정률법",IF((U$27-$I186)&lt;0,0,IF((U$27-$I186)=0,$M186*$P186/12*(12-$J186+1),IF((U$27-$I186)&lt;$O186,($M186-SUM($P186:T186))*$P186,IF((U$27-$I186)=$O186,$M186-SUM($N186:T186),0)))),IF($N186="정액법",IF((U$27-$I186)&lt;0,0,IF((U$27-$I186)=0,$M186*$P186/12*(12-$J186+1),IF((U$27-$I186)&lt;$O186,$M186*$P186,IF((U$27-$I186)=$O186,$M186-SUM($Q186:T186),0))))))</f>
        <v>0</v>
      </c>
      <c r="V186" s="88">
        <f>IF($N186="정률법",IF((V$27-$I186)&lt;0,0,IF((V$27-$I186)=0,$M186*$P186/12*(12-$J186+1),IF((V$27-$I186)&lt;$O186,($M186-SUM($P186:U186))*$P186,IF((V$27-$I186)=$O186,$M186-SUM($N186:U186),0)))),IF($N186="정액법",IF((V$27-$I186)&lt;0,0,IF((V$27-$I186)=0,$M186*$P186/12*(12-$J186+1),IF((V$27-$I186)&lt;$O186,$M186*$P186,IF((V$27-$I186)=$O186,$M186-SUM($Q186:U186),0))))))</f>
        <v>0</v>
      </c>
      <c r="W186" s="88">
        <f>IF($N186="정률법",IF((W$27-$I186)&lt;0,0,IF((W$27-$I186)=0,$M186*$P186/12*(12-$J186+1),IF((W$27-$I186)&lt;$O186,($M186-SUM($P186:V186))*$P186,IF((W$27-$I186)=$O186,$M186-SUM($N186:V186),0)))),IF($N186="정액법",IF((W$27-$I186)&lt;0,0,IF((W$27-$I186)=0,$M186*$P186/12*(12-$J186+1),IF((W$27-$I186)&lt;$O186,$M186*$P186,IF((W$27-$I186)=$O186,$M186-SUM($Q186:V186),0))))))</f>
        <v>0</v>
      </c>
      <c r="X186" s="88">
        <f>IF($N186="정률법",IF((X$27-$I186)&lt;0,0,IF((X$27-$I186)=0,$M186*$P186/12*(12-$J186+1),IF((X$27-$I186)&lt;$O186,($M186-SUM($P186:W186))*$P186,IF((X$27-$I186)=$O186,$M186-SUM($N186:W186),0)))),IF($N186="정액법",IF((X$27-$I186)&lt;0,0,IF((X$27-$I186)=0,$M186*$P186/12*(12-$J186+1),IF((X$27-$I186)&lt;$O186,$M186*$P186,IF((X$27-$I186)=$O186,$M186-SUM($Q186:W186),0))))))</f>
        <v>0</v>
      </c>
      <c r="Y186" s="88">
        <f>IF($N186="정률법",IF((Y$27-$I186)&lt;0,0,IF((Y$27-$I186)=0,$M186*$P186/12*(12-$J186+1),IF((Y$27-$I186)&lt;$O186,($M186-SUM($P186:X186))*$P186,IF((Y$27-$I186)=$O186,$M186-SUM($N186:X186),0)))),IF($N186="정액법",IF((Y$27-$I186)&lt;0,0,IF((Y$27-$I186)=0,$M186*$P186/12*(12-$J186+1),IF((Y$27-$I186)&lt;$O186,$M186*$P186,IF((Y$27-$I186)=$O186,$M186-SUM($Q186:X186),0))))))</f>
        <v>0</v>
      </c>
      <c r="Z186" s="88">
        <f>IF($N186="정률법",IF((Z$27-$I186)&lt;0,0,IF((Z$27-$I186)=0,$M186*$P186/12*(12-$J186+1),IF((Z$27-$I186)&lt;$O186,($M186-SUM($P186:Y186))*$P186,IF((Z$27-$I186)=$O186,$M186-SUM($N186:Y186),0)))),IF($N186="정액법",IF((Z$27-$I186)&lt;0,0,IF((Z$27-$I186)=0,$M186*$P186/12*(12-$J186+1),IF((Z$27-$I186)&lt;$O186,$M186*$P186,IF((Z$27-$I186)=$O186,$M186-SUM($Q186:Y186),0))))))</f>
        <v>0</v>
      </c>
      <c r="AA186" s="88">
        <f>IF($N186="정률법",IF((AA$27-$I186)&lt;0,0,IF((AA$27-$I186)=0,$M186*$P186/12*(12-$J186+1),IF((AA$27-$I186)&lt;$O186,($M186-SUM($P186:Z186))*$P186,IF((AA$27-$I186)=$O186,$M186-SUM($N186:Z186),0)))),IF($N186="정액법",IF((AA$27-$I186)&lt;0,0,IF((AA$27-$I186)=0,$M186*$P186/12*(12-$J186+1),IF((AA$27-$I186)&lt;$O186,$M186*$P186,IF((AA$27-$I186)=$O186,$M186-SUM($Q186:Z186),0))))))</f>
        <v>0</v>
      </c>
      <c r="AB186" s="88">
        <f>IF($N186="정률법",IF((AB$27-$I186)&lt;0,0,IF((AB$27-$I186)=0,$M186*$P186/12*(12-$J186+1),IF((AB$27-$I186)&lt;$O186,($M186-SUM($P186:AA186))*$P186,IF((AB$27-$I186)=$O186,$M186-SUM($N186:AA186),0)))),IF($N186="정액법",IF((AB$27-$I186)&lt;0,0,IF((AB$27-$I186)=0,$M186*$P186/12*(12-$J186+1),IF((AB$27-$I186)&lt;$O186,$M186*$P186,IF((AB$27-$I186)=$O186,$M186-SUM($Q186:AA186),0))))))</f>
        <v>0</v>
      </c>
      <c r="AC186" s="88">
        <f>IF($N186="정률법",IF((AC$27-$I186)&lt;0,0,IF((AC$27-$I186)=0,$M186*$P186/12*(12-$J186+1),IF((AC$27-$I186)&lt;$O186,($M186-SUM($P186:AB186))*$P186,IF((AC$27-$I186)=$O186,$M186-SUM($N186:AB186),0)))),IF($N186="정액법",IF((AC$27-$I186)&lt;0,0,IF((AC$27-$I186)=0,$M186*$P186/12*(12-$J186+1),IF((AC$27-$I186)&lt;$O186,$M186*$P186,IF((AC$27-$I186)=$O186,$M186-SUM($Q186:AB186),0))))))</f>
        <v>0</v>
      </c>
      <c r="AD186" s="88">
        <f>IF($N186="정률법",IF((AD$27-$I186)&lt;0,0,IF((AD$27-$I186)=0,$M186*$P186/12*(12-$J186+1),IF((AD$27-$I186)&lt;$O186,($M186-SUM($P186:AC186))*$P186,IF((AD$27-$I186)=$O186,$M186-SUM($N186:AC186),0)))),IF($N186="정액법",IF((AD$27-$I186)&lt;0,0,IF((AD$27-$I186)=0,$M186*$P186/12*(12-$J186+1),IF((AD$27-$I186)&lt;$O186,$M186*$P186,IF((AD$27-$I186)=$O186,$M186-SUM($Q186:AC186),0))))))</f>
        <v>0</v>
      </c>
      <c r="AE186" s="89"/>
      <c r="AF186" s="90">
        <f t="shared" si="106"/>
        <v>0</v>
      </c>
      <c r="AG186" s="88">
        <f t="shared" si="103"/>
        <v>0</v>
      </c>
      <c r="AH186" s="91">
        <f t="shared" si="104"/>
        <v>0</v>
      </c>
      <c r="AI186" s="77"/>
      <c r="AJ186" s="77"/>
      <c r="AK186" s="77"/>
      <c r="AL186" s="77"/>
      <c r="AM186" s="77"/>
      <c r="AN186" s="92"/>
      <c r="AP186" s="93">
        <f t="shared" si="109"/>
        <v>0</v>
      </c>
      <c r="AQ186" s="93">
        <f>IF($N186="정률법",IF((AQ$27-$I186)&lt;0,0,IF((AQ$27-$I186)=0,$M186*$P186/12*(12-$J186+1),IF((AQ$27-$I186)&lt;$O186,($M186-SUM(AP186:$AQ186))*$P186,IF((AQ$27-$I186)=$O186,$M186-SUM(AP186:$AQ186),0)))),IF($N186="정액법",IF((AQ$27-$I186)&lt;0,0,IF((AQ$27-$I186)=0,$M186*$P186/12*(12-$J186+1),IF((AQ$27-$I186)&lt;$O186,$M186*$P186,IF((AQ$27-$I186)=$O186,$M186-SUM(AP186:$AQ186),0))))))</f>
        <v>0</v>
      </c>
      <c r="AR186" s="93">
        <f>IF($N186="정률법",IF((AO$27-$I186)&lt;0,0,IF((AO$27-$I186)=0,$M186*$P186/12*(12-$J186+1),IF((AO$27-$I186)&lt;$O186,($M186-SUM($AQ186:AQ186))*$P186,IF((AO$27-$I186)=$O186,$M186-SUM($AQ186:AQ186),0)))),IF($N186="정액법",IF((AO$27-$I186)&lt;0,0,IF((AO$27-$I186)=0,$M186*$P186/12*(12-$J186+1),IF((AO$27-$I186)&lt;$O186,$M186*$P186,IF((AO$27-$I186)=$O186,$M186-SUM($AQ186:AQ186),0))))))</f>
        <v>0</v>
      </c>
      <c r="AS186" s="93">
        <f>IF($N186="정률법",IF((AS$27-$I186)&lt;0,0,IF((AS$27-$I186)=0,$M186*$P186/12*(12-$J186+1),IF((AS$27-$I186)&lt;$O186,($M186-SUM(AO186:$AQ186))*$P186,IF((AS$27-$I186)=$O186,$M186-SUM(AO186:$AQ186),0)))),IF($N186="정액법",IF((AS$27-$I186)&lt;0,0,IF((AS$27-$I186)=0,$M186*$P186/12*(12-$J186+1),IF((AS$27-$I186)&lt;$O186,$M186*$P186,IF((AS$27-$I186)=$O186,$M186-SUM(AO186:$AQ186),0))))))</f>
        <v>0</v>
      </c>
      <c r="AT186" s="93">
        <f>IF($N186="정률법",IF((AT$27-$I186)&lt;0,0,IF((AT$27-$I186)=0,$M186*$P186/12*(12-$J186+1),IF((AT$27-$I186)&lt;$O186,($M186-SUM($AQ186:AS186))*$P186,IF((AT$27-$I186)=$O186,$M186-SUM($AQ186:AS186),0)))),IF($N186="정액법",IF((AT$27-$I186)&lt;0,0,IF((AT$27-$I186)=0,$M186*$P186/12*(12-$J186+1),IF((AT$27-$I186)&lt;$O186,$M186*$P186,IF((AT$27-$I186)=$O186,$M186-SUM($AQ186:AS186),0))))))</f>
        <v>0</v>
      </c>
      <c r="AU186" s="93">
        <f>IF($N186="정률법",IF((AU$27-$I186)&lt;0,0,IF((AU$27-$I186)=0,$M186*$P186/12*(12-$J186+1),IF((AU$27-$I186)&lt;$O186,($M186-SUM($AQ186:AT186))*$P186,IF((AU$27-$I186)=$O186,$M186-SUM($AQ186:AT186),0)))),IF($N186="정액법",IF((AU$27-$I186)&lt;0,0,IF((AU$27-$I186)=0,$M186*$P186/12*(12-$J186+1),IF((AU$27-$I186)&lt;$O186,$M186*$P186,IF((AU$27-$I186)=$O186,$M186-SUM($AQ186:AT186),0))))))</f>
        <v>0</v>
      </c>
      <c r="AV186" s="93">
        <f>IF($N186="정률법",IF((AV$27-$I186)&lt;0,0,IF((AV$27-$I186)=0,$M186*$P186/12*(12-$J186+1),IF((AV$27-$I186)&lt;$O186,($M186-SUM($AQ186:AU186))*$P186,IF((AV$27-$I186)=$O186,$M186-SUM($AQ186:AU186),0)))),IF($N186="정액법",IF((AV$27-$I186)&lt;0,0,IF((AV$27-$I186)=0,$M186*$P186/12*(12-$J186+1),IF((AV$27-$I186)&lt;$O186,$M186*$P186,IF((AV$27-$I186)=$O186,$M186-SUM($AQ186:AU186),0))))))</f>
        <v>0</v>
      </c>
      <c r="AW186" s="93">
        <f>IF($N186="정률법",IF((AW$27-$I186)&lt;0,0,IF((AW$27-$I186)=0,$M186*$P186/12*(12-$J186+1),IF((AW$27-$I186)&lt;$O186,($M186-SUM($AQ186:AV186))*$P186,IF((AW$27-$I186)=$O186,$M186-SUM($AQ186:AV186),0)))),IF($N186="정액법",IF((AW$27-$I186)&lt;0,0,IF((AW$27-$I186)=0,$M186*$P186/12*(12-$J186+1),IF((AW$27-$I186)&lt;$O186,$M186*$P186,IF((AW$27-$I186)=$O186,$M186-SUM($AQ186:AV186),0))))))</f>
        <v>0</v>
      </c>
      <c r="AX186" s="93">
        <f>IF($N186="정률법",IF((AX$27-$I186)&lt;0,0,IF((AX$27-$I186)=0,$M186*$P186/12*(12-$J186+1),IF((AX$27-$I186)&lt;$O186,($M186-SUM($AQ186:AW186))*$P186,IF((AX$27-$I186)=$O186,$M186-SUM($AQ186:AW186),0)))),IF($N186="정액법",IF((AX$27-$I186)&lt;0,0,IF((AX$27-$I186)=0,$M186*$P186/12*(12-$J186+1),IF((AX$27-$I186)&lt;$O186,$M186*$P186,IF((AX$27-$I186)=$O186,$M186-SUM($AQ186:AW186),0))))))</f>
        <v>0</v>
      </c>
      <c r="AY186" s="93">
        <f>IF($N186="정률법",IF((AY$27-$I186)&lt;0,0,IF((AY$27-$I186)=0,$M186*$P186/12*(12-$J186+1),IF((AY$27-$I186)&lt;$O186,($M186-SUM($AQ186:AX186))*$P186,IF((AY$27-$I186)=$O186,$M186-SUM($AQ186:AX186),0)))),IF($N186="정액법",IF((AY$27-$I186)&lt;0,0,IF((AY$27-$I186)=0,$M186*$P186/12*(12-$J186+1),IF((AY$27-$I186)&lt;$O186,$M186*$P186,IF((AY$27-$I186)=$O186,$M186-SUM($AQ186:AX186),0))))))</f>
        <v>0</v>
      </c>
      <c r="AZ186" s="93">
        <f>IF($N186="정률법",IF((AZ$27-$I186)&lt;0,0,IF((AZ$27-$I186)=0,$M186*$P186/12*(12-$J186+1),IF((AZ$27-$I186)&lt;$O186,($M186-SUM($AQ186:AY186))*$P186,IF((AZ$27-$I186)=$O186,$M186-SUM($AQ186:AY186),0)))),IF($N186="정액법",IF((AZ$27-$I186)&lt;0,0,IF((AZ$27-$I186)=0,$M186*$P186/12*(12-$J186+1),IF((AZ$27-$I186)&lt;$O186,$M186*$P186,IF((AZ$27-$I186)=$O186,$M186-SUM($AQ186:AY186),0))))))</f>
        <v>0</v>
      </c>
    </row>
    <row r="187" spans="2:52" s="47" customFormat="1" ht="13.5" hidden="1" outlineLevel="2">
      <c r="B187" s="76">
        <v>7</v>
      </c>
      <c r="C187" s="77"/>
      <c r="D187" s="77"/>
      <c r="E187" s="78"/>
      <c r="F187" s="77"/>
      <c r="G187" s="191"/>
      <c r="H187" s="79"/>
      <c r="I187" s="80">
        <f t="shared" si="102"/>
        <v>1900</v>
      </c>
      <c r="J187" s="81" t="str">
        <f t="shared" si="107"/>
        <v>01</v>
      </c>
      <c r="K187" s="82"/>
      <c r="L187" s="82"/>
      <c r="M187" s="83">
        <f t="shared" si="108"/>
        <v>0</v>
      </c>
      <c r="N187" s="84" t="s">
        <v>75</v>
      </c>
      <c r="O187" s="85">
        <v>5</v>
      </c>
      <c r="P187" s="86">
        <f>IF($N187="정액법",VLOOKUP($O187,[1]Data!$J$3:$L$62,2),IF($N187="정률법",VLOOKUP($O187,[1]Data!$J$3:$L$62,3),"입력검증"))</f>
        <v>0.45100000000000001</v>
      </c>
      <c r="Q187" s="87">
        <f t="shared" si="105"/>
        <v>0</v>
      </c>
      <c r="R187" s="88">
        <f>IF($N187="정률법",IF((R$27-$I187)&lt;0,0,IF((R$27-$I187)=0,$M187*$P187/12*(12-$J187+1),IF((R$27-$I187)&lt;$O187,($M187-SUM($P187:Q187))*$P187,IF((R$27-$I187)=$O187,$M187-SUM($N187:Q187),0)))),IF($N187="정액법",IF((R$27-$I187)&lt;0,0,IF((R$27-$I187)=0,$M187*$P187/12*(12-$J187+1),IF((R$27-$I187)&lt;$O187,$M187*$P187,IF((R$27-$I187)=$O187,$M187-SUM($Q187:Q187),0))))))</f>
        <v>0</v>
      </c>
      <c r="S187" s="88">
        <f>IF($N187="정률법",IF((S$27-$I187)&lt;0,0,IF((S$27-$I187)=0,$M187*$P187/12*(12-$J187+1),IF((S$27-$I187)&lt;$O187,($M187-SUM($P187:R187))*$P187,IF((S$27-$I187)=$O187,$M187-SUM($N187:R187),0)))),IF($N187="정액법",IF((S$27-$I187)&lt;0,0,IF((S$27-$I187)=0,$M187*$P187/12*(12-$J187+1),IF((S$27-$I187)&lt;$O187,$M187*$P187,IF((S$27-$I187)=$O187,$M187-SUM($Q187:R187),0))))))</f>
        <v>0</v>
      </c>
      <c r="T187" s="88">
        <f>IF($N187="정률법",IF((T$27-$I187)&lt;0,0,IF((T$27-$I187)=0,$M187*$P187/12*(12-$J187+1),IF((T$27-$I187)&lt;$O187,($M187-SUM($P187:S187))*$P187,IF((T$27-$I187)=$O187,$M187-SUM($N187:S187),0)))),IF($N187="정액법",IF((T$27-$I187)&lt;0,0,IF((T$27-$I187)=0,$M187*$P187/12*(12-$J187+1),IF((T$27-$I187)&lt;$O187,$M187*$P187,IF((T$27-$I187)=$O187,$M187-SUM($Q187:S187),0))))))</f>
        <v>0</v>
      </c>
      <c r="U187" s="88">
        <f>IF($N187="정률법",IF((U$27-$I187)&lt;0,0,IF((U$27-$I187)=0,$M187*$P187/12*(12-$J187+1),IF((U$27-$I187)&lt;$O187,($M187-SUM($P187:T187))*$P187,IF((U$27-$I187)=$O187,$M187-SUM($N187:T187),0)))),IF($N187="정액법",IF((U$27-$I187)&lt;0,0,IF((U$27-$I187)=0,$M187*$P187/12*(12-$J187+1),IF((U$27-$I187)&lt;$O187,$M187*$P187,IF((U$27-$I187)=$O187,$M187-SUM($Q187:T187),0))))))</f>
        <v>0</v>
      </c>
      <c r="V187" s="88">
        <f>IF($N187="정률법",IF((V$27-$I187)&lt;0,0,IF((V$27-$I187)=0,$M187*$P187/12*(12-$J187+1),IF((V$27-$I187)&lt;$O187,($M187-SUM($P187:U187))*$P187,IF((V$27-$I187)=$O187,$M187-SUM($N187:U187),0)))),IF($N187="정액법",IF((V$27-$I187)&lt;0,0,IF((V$27-$I187)=0,$M187*$P187/12*(12-$J187+1),IF((V$27-$I187)&lt;$O187,$M187*$P187,IF((V$27-$I187)=$O187,$M187-SUM($Q187:U187),0))))))</f>
        <v>0</v>
      </c>
      <c r="W187" s="88">
        <f>IF($N187="정률법",IF((W$27-$I187)&lt;0,0,IF((W$27-$I187)=0,$M187*$P187/12*(12-$J187+1),IF((W$27-$I187)&lt;$O187,($M187-SUM($P187:V187))*$P187,IF((W$27-$I187)=$O187,$M187-SUM($N187:V187),0)))),IF($N187="정액법",IF((W$27-$I187)&lt;0,0,IF((W$27-$I187)=0,$M187*$P187/12*(12-$J187+1),IF((W$27-$I187)&lt;$O187,$M187*$P187,IF((W$27-$I187)=$O187,$M187-SUM($Q187:V187),0))))))</f>
        <v>0</v>
      </c>
      <c r="X187" s="88">
        <f>IF($N187="정률법",IF((X$27-$I187)&lt;0,0,IF((X$27-$I187)=0,$M187*$P187/12*(12-$J187+1),IF((X$27-$I187)&lt;$O187,($M187-SUM($P187:W187))*$P187,IF((X$27-$I187)=$O187,$M187-SUM($N187:W187),0)))),IF($N187="정액법",IF((X$27-$I187)&lt;0,0,IF((X$27-$I187)=0,$M187*$P187/12*(12-$J187+1),IF((X$27-$I187)&lt;$O187,$M187*$P187,IF((X$27-$I187)=$O187,$M187-SUM($Q187:W187),0))))))</f>
        <v>0</v>
      </c>
      <c r="Y187" s="88">
        <f>IF($N187="정률법",IF((Y$27-$I187)&lt;0,0,IF((Y$27-$I187)=0,$M187*$P187/12*(12-$J187+1),IF((Y$27-$I187)&lt;$O187,($M187-SUM($P187:X187))*$P187,IF((Y$27-$I187)=$O187,$M187-SUM($N187:X187),0)))),IF($N187="정액법",IF((Y$27-$I187)&lt;0,0,IF((Y$27-$I187)=0,$M187*$P187/12*(12-$J187+1),IF((Y$27-$I187)&lt;$O187,$M187*$P187,IF((Y$27-$I187)=$O187,$M187-SUM($Q187:X187),0))))))</f>
        <v>0</v>
      </c>
      <c r="Z187" s="88">
        <f>IF($N187="정률법",IF((Z$27-$I187)&lt;0,0,IF((Z$27-$I187)=0,$M187*$P187/12*(12-$J187+1),IF((Z$27-$I187)&lt;$O187,($M187-SUM($P187:Y187))*$P187,IF((Z$27-$I187)=$O187,$M187-SUM($N187:Y187),0)))),IF($N187="정액법",IF((Z$27-$I187)&lt;0,0,IF((Z$27-$I187)=0,$M187*$P187/12*(12-$J187+1),IF((Z$27-$I187)&lt;$O187,$M187*$P187,IF((Z$27-$I187)=$O187,$M187-SUM($Q187:Y187),0))))))</f>
        <v>0</v>
      </c>
      <c r="AA187" s="88">
        <f>IF($N187="정률법",IF((AA$27-$I187)&lt;0,0,IF((AA$27-$I187)=0,$M187*$P187/12*(12-$J187+1),IF((AA$27-$I187)&lt;$O187,($M187-SUM($P187:Z187))*$P187,IF((AA$27-$I187)=$O187,$M187-SUM($N187:Z187),0)))),IF($N187="정액법",IF((AA$27-$I187)&lt;0,0,IF((AA$27-$I187)=0,$M187*$P187/12*(12-$J187+1),IF((AA$27-$I187)&lt;$O187,$M187*$P187,IF((AA$27-$I187)=$O187,$M187-SUM($Q187:Z187),0))))))</f>
        <v>0</v>
      </c>
      <c r="AB187" s="88">
        <f>IF($N187="정률법",IF((AB$27-$I187)&lt;0,0,IF((AB$27-$I187)=0,$M187*$P187/12*(12-$J187+1),IF((AB$27-$I187)&lt;$O187,($M187-SUM($P187:AA187))*$P187,IF((AB$27-$I187)=$O187,$M187-SUM($N187:AA187),0)))),IF($N187="정액법",IF((AB$27-$I187)&lt;0,0,IF((AB$27-$I187)=0,$M187*$P187/12*(12-$J187+1),IF((AB$27-$I187)&lt;$O187,$M187*$P187,IF((AB$27-$I187)=$O187,$M187-SUM($Q187:AA187),0))))))</f>
        <v>0</v>
      </c>
      <c r="AC187" s="88">
        <f>IF($N187="정률법",IF((AC$27-$I187)&lt;0,0,IF((AC$27-$I187)=0,$M187*$P187/12*(12-$J187+1),IF((AC$27-$I187)&lt;$O187,($M187-SUM($P187:AB187))*$P187,IF((AC$27-$I187)=$O187,$M187-SUM($N187:AB187),0)))),IF($N187="정액법",IF((AC$27-$I187)&lt;0,0,IF((AC$27-$I187)=0,$M187*$P187/12*(12-$J187+1),IF((AC$27-$I187)&lt;$O187,$M187*$P187,IF((AC$27-$I187)=$O187,$M187-SUM($Q187:AB187),0))))))</f>
        <v>0</v>
      </c>
      <c r="AD187" s="88">
        <f>IF($N187="정률법",IF((AD$27-$I187)&lt;0,0,IF((AD$27-$I187)=0,$M187*$P187/12*(12-$J187+1),IF((AD$27-$I187)&lt;$O187,($M187-SUM($P187:AC187))*$P187,IF((AD$27-$I187)=$O187,$M187-SUM($N187:AC187),0)))),IF($N187="정액법",IF((AD$27-$I187)&lt;0,0,IF((AD$27-$I187)=0,$M187*$P187/12*(12-$J187+1),IF((AD$27-$I187)&lt;$O187,$M187*$P187,IF((AD$27-$I187)=$O187,$M187-SUM($Q187:AC187),0))))))</f>
        <v>0</v>
      </c>
      <c r="AE187" s="89"/>
      <c r="AF187" s="90">
        <f t="shared" si="106"/>
        <v>0</v>
      </c>
      <c r="AG187" s="88">
        <f t="shared" si="103"/>
        <v>0</v>
      </c>
      <c r="AH187" s="91">
        <f t="shared" si="104"/>
        <v>0</v>
      </c>
      <c r="AI187" s="77"/>
      <c r="AJ187" s="77"/>
      <c r="AK187" s="77"/>
      <c r="AL187" s="77"/>
      <c r="AM187" s="77"/>
      <c r="AN187" s="92"/>
      <c r="AP187" s="93">
        <f t="shared" si="109"/>
        <v>0</v>
      </c>
      <c r="AQ187" s="93">
        <f>IF($N187="정률법",IF((AQ$27-$I187)&lt;0,0,IF((AQ$27-$I187)=0,$M187*$P187/12*(12-$J187+1),IF((AQ$27-$I187)&lt;$O187,($M187-SUM(AP187:$AQ187))*$P187,IF((AQ$27-$I187)=$O187,$M187-SUM(AP187:$AQ187),0)))),IF($N187="정액법",IF((AQ$27-$I187)&lt;0,0,IF((AQ$27-$I187)=0,$M187*$P187/12*(12-$J187+1),IF((AQ$27-$I187)&lt;$O187,$M187*$P187,IF((AQ$27-$I187)=$O187,$M187-SUM(AP187:$AQ187),0))))))</f>
        <v>0</v>
      </c>
      <c r="AR187" s="93">
        <f>IF($N187="정률법",IF((AO$27-$I187)&lt;0,0,IF((AO$27-$I187)=0,$M187*$P187/12*(12-$J187+1),IF((AO$27-$I187)&lt;$O187,($M187-SUM($AQ187:AQ187))*$P187,IF((AO$27-$I187)=$O187,$M187-SUM($AQ187:AQ187),0)))),IF($N187="정액법",IF((AO$27-$I187)&lt;0,0,IF((AO$27-$I187)=0,$M187*$P187/12*(12-$J187+1),IF((AO$27-$I187)&lt;$O187,$M187*$P187,IF((AO$27-$I187)=$O187,$M187-SUM($AQ187:AQ187),0))))))</f>
        <v>0</v>
      </c>
      <c r="AS187" s="93">
        <f>IF($N187="정률법",IF((AS$27-$I187)&lt;0,0,IF((AS$27-$I187)=0,$M187*$P187/12*(12-$J187+1),IF((AS$27-$I187)&lt;$O187,($M187-SUM(AO187:$AQ187))*$P187,IF((AS$27-$I187)=$O187,$M187-SUM(AO187:$AQ187),0)))),IF($N187="정액법",IF((AS$27-$I187)&lt;0,0,IF((AS$27-$I187)=0,$M187*$P187/12*(12-$J187+1),IF((AS$27-$I187)&lt;$O187,$M187*$P187,IF((AS$27-$I187)=$O187,$M187-SUM(AO187:$AQ187),0))))))</f>
        <v>0</v>
      </c>
      <c r="AT187" s="93">
        <f>IF($N187="정률법",IF((AT$27-$I187)&lt;0,0,IF((AT$27-$I187)=0,$M187*$P187/12*(12-$J187+1),IF((AT$27-$I187)&lt;$O187,($M187-SUM($AQ187:AS187))*$P187,IF((AT$27-$I187)=$O187,$M187-SUM($AQ187:AS187),0)))),IF($N187="정액법",IF((AT$27-$I187)&lt;0,0,IF((AT$27-$I187)=0,$M187*$P187/12*(12-$J187+1),IF((AT$27-$I187)&lt;$O187,$M187*$P187,IF((AT$27-$I187)=$O187,$M187-SUM($AQ187:AS187),0))))))</f>
        <v>0</v>
      </c>
      <c r="AU187" s="93">
        <f>IF($N187="정률법",IF((AU$27-$I187)&lt;0,0,IF((AU$27-$I187)=0,$M187*$P187/12*(12-$J187+1),IF((AU$27-$I187)&lt;$O187,($M187-SUM($AQ187:AT187))*$P187,IF((AU$27-$I187)=$O187,$M187-SUM($AQ187:AT187),0)))),IF($N187="정액법",IF((AU$27-$I187)&lt;0,0,IF((AU$27-$I187)=0,$M187*$P187/12*(12-$J187+1),IF((AU$27-$I187)&lt;$O187,$M187*$P187,IF((AU$27-$I187)=$O187,$M187-SUM($AQ187:AT187),0))))))</f>
        <v>0</v>
      </c>
      <c r="AV187" s="93">
        <f>IF($N187="정률법",IF((AV$27-$I187)&lt;0,0,IF((AV$27-$I187)=0,$M187*$P187/12*(12-$J187+1),IF((AV$27-$I187)&lt;$O187,($M187-SUM($AQ187:AU187))*$P187,IF((AV$27-$I187)=$O187,$M187-SUM($AQ187:AU187),0)))),IF($N187="정액법",IF((AV$27-$I187)&lt;0,0,IF((AV$27-$I187)=0,$M187*$P187/12*(12-$J187+1),IF((AV$27-$I187)&lt;$O187,$M187*$P187,IF((AV$27-$I187)=$O187,$M187-SUM($AQ187:AU187),0))))))</f>
        <v>0</v>
      </c>
      <c r="AW187" s="93">
        <f>IF($N187="정률법",IF((AW$27-$I187)&lt;0,0,IF((AW$27-$I187)=0,$M187*$P187/12*(12-$J187+1),IF((AW$27-$I187)&lt;$O187,($M187-SUM($AQ187:AV187))*$P187,IF((AW$27-$I187)=$O187,$M187-SUM($AQ187:AV187),0)))),IF($N187="정액법",IF((AW$27-$I187)&lt;0,0,IF((AW$27-$I187)=0,$M187*$P187/12*(12-$J187+1),IF((AW$27-$I187)&lt;$O187,$M187*$P187,IF((AW$27-$I187)=$O187,$M187-SUM($AQ187:AV187),0))))))</f>
        <v>0</v>
      </c>
      <c r="AX187" s="93">
        <f>IF($N187="정률법",IF((AX$27-$I187)&lt;0,0,IF((AX$27-$I187)=0,$M187*$P187/12*(12-$J187+1),IF((AX$27-$I187)&lt;$O187,($M187-SUM($AQ187:AW187))*$P187,IF((AX$27-$I187)=$O187,$M187-SUM($AQ187:AW187),0)))),IF($N187="정액법",IF((AX$27-$I187)&lt;0,0,IF((AX$27-$I187)=0,$M187*$P187/12*(12-$J187+1),IF((AX$27-$I187)&lt;$O187,$M187*$P187,IF((AX$27-$I187)=$O187,$M187-SUM($AQ187:AW187),0))))))</f>
        <v>0</v>
      </c>
      <c r="AY187" s="93">
        <f>IF($N187="정률법",IF((AY$27-$I187)&lt;0,0,IF((AY$27-$I187)=0,$M187*$P187/12*(12-$J187+1),IF((AY$27-$I187)&lt;$O187,($M187-SUM($AQ187:AX187))*$P187,IF((AY$27-$I187)=$O187,$M187-SUM($AQ187:AX187),0)))),IF($N187="정액법",IF((AY$27-$I187)&lt;0,0,IF((AY$27-$I187)=0,$M187*$P187/12*(12-$J187+1),IF((AY$27-$I187)&lt;$O187,$M187*$P187,IF((AY$27-$I187)=$O187,$M187-SUM($AQ187:AX187),0))))))</f>
        <v>0</v>
      </c>
      <c r="AZ187" s="93">
        <f>IF($N187="정률법",IF((AZ$27-$I187)&lt;0,0,IF((AZ$27-$I187)=0,$M187*$P187/12*(12-$J187+1),IF((AZ$27-$I187)&lt;$O187,($M187-SUM($AQ187:AY187))*$P187,IF((AZ$27-$I187)=$O187,$M187-SUM($AQ187:AY187),0)))),IF($N187="정액법",IF((AZ$27-$I187)&lt;0,0,IF((AZ$27-$I187)=0,$M187*$P187/12*(12-$J187+1),IF((AZ$27-$I187)&lt;$O187,$M187*$P187,IF((AZ$27-$I187)=$O187,$M187-SUM($AQ187:AY187),0))))))</f>
        <v>0</v>
      </c>
    </row>
    <row r="188" spans="2:52" s="47" customFormat="1" ht="13.5" hidden="1" outlineLevel="2">
      <c r="B188" s="76">
        <v>8</v>
      </c>
      <c r="C188" s="77"/>
      <c r="D188" s="77"/>
      <c r="E188" s="78"/>
      <c r="F188" s="77"/>
      <c r="G188" s="191"/>
      <c r="H188" s="79"/>
      <c r="I188" s="80">
        <f t="shared" si="102"/>
        <v>1900</v>
      </c>
      <c r="J188" s="81" t="str">
        <f t="shared" si="107"/>
        <v>01</v>
      </c>
      <c r="K188" s="82"/>
      <c r="L188" s="82"/>
      <c r="M188" s="83">
        <f t="shared" si="108"/>
        <v>0</v>
      </c>
      <c r="N188" s="84" t="s">
        <v>75</v>
      </c>
      <c r="O188" s="85">
        <v>8</v>
      </c>
      <c r="P188" s="86">
        <f>IF($N188="정액법",VLOOKUP($O188,[1]Data!$J$3:$L$62,2),IF($N188="정률법",VLOOKUP($O188,[1]Data!$J$3:$L$62,3),"입력검증"))</f>
        <v>0.313</v>
      </c>
      <c r="Q188" s="87">
        <f t="shared" si="105"/>
        <v>0</v>
      </c>
      <c r="R188" s="88">
        <f>IF($N188="정률법",IF((R$27-$I188)&lt;0,0,IF((R$27-$I188)=0,$M188*$P188/12*(12-$J188+1),IF((R$27-$I188)&lt;$O188,($M188-SUM($P188:Q188))*$P188,IF((R$27-$I188)=$O188,$M188-SUM($N188:Q188),0)))),IF($N188="정액법",IF((R$27-$I188)&lt;0,0,IF((R$27-$I188)=0,$M188*$P188/12*(12-$J188+1),IF((R$27-$I188)&lt;$O188,$M188*$P188,IF((R$27-$I188)=$O188,$M188-SUM($Q188:Q188),0))))))</f>
        <v>0</v>
      </c>
      <c r="S188" s="88">
        <f>IF($N188="정률법",IF((S$27-$I188)&lt;0,0,IF((S$27-$I188)=0,$M188*$P188/12*(12-$J188+1),IF((S$27-$I188)&lt;$O188,($M188-SUM($P188:R188))*$P188,IF((S$27-$I188)=$O188,$M188-SUM($N188:R188),0)))),IF($N188="정액법",IF((S$27-$I188)&lt;0,0,IF((S$27-$I188)=0,$M188*$P188/12*(12-$J188+1),IF((S$27-$I188)&lt;$O188,$M188*$P188,IF((S$27-$I188)=$O188,$M188-SUM($Q188:R188),0))))))</f>
        <v>0</v>
      </c>
      <c r="T188" s="88">
        <f>IF($N188="정률법",IF((T$27-$I188)&lt;0,0,IF((T$27-$I188)=0,$M188*$P188/12*(12-$J188+1),IF((T$27-$I188)&lt;$O188,($M188-SUM($P188:S188))*$P188,IF((T$27-$I188)=$O188,$M188-SUM($N188:S188),0)))),IF($N188="정액법",IF((T$27-$I188)&lt;0,0,IF((T$27-$I188)=0,$M188*$P188/12*(12-$J188+1),IF((T$27-$I188)&lt;$O188,$M188*$P188,IF((T$27-$I188)=$O188,$M188-SUM($Q188:S188),0))))))</f>
        <v>0</v>
      </c>
      <c r="U188" s="88">
        <f>IF($N188="정률법",IF((U$27-$I188)&lt;0,0,IF((U$27-$I188)=0,$M188*$P188/12*(12-$J188+1),IF((U$27-$I188)&lt;$O188,($M188-SUM($P188:T188))*$P188,IF((U$27-$I188)=$O188,$M188-SUM($N188:T188),0)))),IF($N188="정액법",IF((U$27-$I188)&lt;0,0,IF((U$27-$I188)=0,$M188*$P188/12*(12-$J188+1),IF((U$27-$I188)&lt;$O188,$M188*$P188,IF((U$27-$I188)=$O188,$M188-SUM($Q188:T188),0))))))</f>
        <v>0</v>
      </c>
      <c r="V188" s="88">
        <f>IF($N188="정률법",IF((V$27-$I188)&lt;0,0,IF((V$27-$I188)=0,$M188*$P188/12*(12-$J188+1),IF((V$27-$I188)&lt;$O188,($M188-SUM($P188:U188))*$P188,IF((V$27-$I188)=$O188,$M188-SUM($N188:U188),0)))),IF($N188="정액법",IF((V$27-$I188)&lt;0,0,IF((V$27-$I188)=0,$M188*$P188/12*(12-$J188+1),IF((V$27-$I188)&lt;$O188,$M188*$P188,IF((V$27-$I188)=$O188,$M188-SUM($Q188:U188),0))))))</f>
        <v>0</v>
      </c>
      <c r="W188" s="88">
        <f>IF($N188="정률법",IF((W$27-$I188)&lt;0,0,IF((W$27-$I188)=0,$M188*$P188/12*(12-$J188+1),IF((W$27-$I188)&lt;$O188,($M188-SUM($P188:V188))*$P188,IF((W$27-$I188)=$O188,$M188-SUM($N188:V188),0)))),IF($N188="정액법",IF((W$27-$I188)&lt;0,0,IF((W$27-$I188)=0,$M188*$P188/12*(12-$J188+1),IF((W$27-$I188)&lt;$O188,$M188*$P188,IF((W$27-$I188)=$O188,$M188-SUM($Q188:V188),0))))))</f>
        <v>0</v>
      </c>
      <c r="X188" s="88">
        <f>IF($N188="정률법",IF((X$27-$I188)&lt;0,0,IF((X$27-$I188)=0,$M188*$P188/12*(12-$J188+1),IF((X$27-$I188)&lt;$O188,($M188-SUM($P188:W188))*$P188,IF((X$27-$I188)=$O188,$M188-SUM($N188:W188),0)))),IF($N188="정액법",IF((X$27-$I188)&lt;0,0,IF((X$27-$I188)=0,$M188*$P188/12*(12-$J188+1),IF((X$27-$I188)&lt;$O188,$M188*$P188,IF((X$27-$I188)=$O188,$M188-SUM($Q188:W188),0))))))</f>
        <v>0</v>
      </c>
      <c r="Y188" s="88">
        <f>IF($N188="정률법",IF((Y$27-$I188)&lt;0,0,IF((Y$27-$I188)=0,$M188*$P188/12*(12-$J188+1),IF((Y$27-$I188)&lt;$O188,($M188-SUM($P188:X188))*$P188,IF((Y$27-$I188)=$O188,$M188-SUM($N188:X188),0)))),IF($N188="정액법",IF((Y$27-$I188)&lt;0,0,IF((Y$27-$I188)=0,$M188*$P188/12*(12-$J188+1),IF((Y$27-$I188)&lt;$O188,$M188*$P188,IF((Y$27-$I188)=$O188,$M188-SUM($Q188:X188),0))))))</f>
        <v>0</v>
      </c>
      <c r="Z188" s="88">
        <f>IF($N188="정률법",IF((Z$27-$I188)&lt;0,0,IF((Z$27-$I188)=0,$M188*$P188/12*(12-$J188+1),IF((Z$27-$I188)&lt;$O188,($M188-SUM($P188:Y188))*$P188,IF((Z$27-$I188)=$O188,$M188-SUM($N188:Y188),0)))),IF($N188="정액법",IF((Z$27-$I188)&lt;0,0,IF((Z$27-$I188)=0,$M188*$P188/12*(12-$J188+1),IF((Z$27-$I188)&lt;$O188,$M188*$P188,IF((Z$27-$I188)=$O188,$M188-SUM($Q188:Y188),0))))))</f>
        <v>0</v>
      </c>
      <c r="AA188" s="88">
        <f>IF($N188="정률법",IF((AA$27-$I188)&lt;0,0,IF((AA$27-$I188)=0,$M188*$P188/12*(12-$J188+1),IF((AA$27-$I188)&lt;$O188,($M188-SUM($P188:Z188))*$P188,IF((AA$27-$I188)=$O188,$M188-SUM($N188:Z188),0)))),IF($N188="정액법",IF((AA$27-$I188)&lt;0,0,IF((AA$27-$I188)=0,$M188*$P188/12*(12-$J188+1),IF((AA$27-$I188)&lt;$O188,$M188*$P188,IF((AA$27-$I188)=$O188,$M188-SUM($Q188:Z188),0))))))</f>
        <v>0</v>
      </c>
      <c r="AB188" s="88">
        <f>IF($N188="정률법",IF((AB$27-$I188)&lt;0,0,IF((AB$27-$I188)=0,$M188*$P188/12*(12-$J188+1),IF((AB$27-$I188)&lt;$O188,($M188-SUM($P188:AA188))*$P188,IF((AB$27-$I188)=$O188,$M188-SUM($N188:AA188),0)))),IF($N188="정액법",IF((AB$27-$I188)&lt;0,0,IF((AB$27-$I188)=0,$M188*$P188/12*(12-$J188+1),IF((AB$27-$I188)&lt;$O188,$M188*$P188,IF((AB$27-$I188)=$O188,$M188-SUM($Q188:AA188),0))))))</f>
        <v>0</v>
      </c>
      <c r="AC188" s="88">
        <f>IF($N188="정률법",IF((AC$27-$I188)&lt;0,0,IF((AC$27-$I188)=0,$M188*$P188/12*(12-$J188+1),IF((AC$27-$I188)&lt;$O188,($M188-SUM($P188:AB188))*$P188,IF((AC$27-$I188)=$O188,$M188-SUM($N188:AB188),0)))),IF($N188="정액법",IF((AC$27-$I188)&lt;0,0,IF((AC$27-$I188)=0,$M188*$P188/12*(12-$J188+1),IF((AC$27-$I188)&lt;$O188,$M188*$P188,IF((AC$27-$I188)=$O188,$M188-SUM($Q188:AB188),0))))))</f>
        <v>0</v>
      </c>
      <c r="AD188" s="88">
        <f>IF($N188="정률법",IF((AD$27-$I188)&lt;0,0,IF((AD$27-$I188)=0,$M188*$P188/12*(12-$J188+1),IF((AD$27-$I188)&lt;$O188,($M188-SUM($P188:AC188))*$P188,IF((AD$27-$I188)=$O188,$M188-SUM($N188:AC188),0)))),IF($N188="정액법",IF((AD$27-$I188)&lt;0,0,IF((AD$27-$I188)=0,$M188*$P188/12*(12-$J188+1),IF((AD$27-$I188)&lt;$O188,$M188*$P188,IF((AD$27-$I188)=$O188,$M188-SUM($Q188:AC188),0))))))</f>
        <v>0</v>
      </c>
      <c r="AE188" s="89"/>
      <c r="AF188" s="90">
        <f t="shared" si="106"/>
        <v>0</v>
      </c>
      <c r="AG188" s="88">
        <f t="shared" si="103"/>
        <v>0</v>
      </c>
      <c r="AH188" s="91">
        <f t="shared" si="104"/>
        <v>0</v>
      </c>
      <c r="AI188" s="77"/>
      <c r="AJ188" s="77"/>
      <c r="AK188" s="77"/>
      <c r="AL188" s="77"/>
      <c r="AM188" s="77"/>
      <c r="AN188" s="92"/>
      <c r="AP188" s="93">
        <f t="shared" si="109"/>
        <v>0</v>
      </c>
      <c r="AQ188" s="93">
        <f>IF($N188="정률법",IF((AQ$27-$I188)&lt;0,0,IF((AQ$27-$I188)=0,$M188*$P188/12*(12-$J188+1),IF((AQ$27-$I188)&lt;$O188,($M188-SUM(AP188:$AQ188))*$P188,IF((AQ$27-$I188)=$O188,$M188-SUM(AP188:$AQ188),0)))),IF($N188="정액법",IF((AQ$27-$I188)&lt;0,0,IF((AQ$27-$I188)=0,$M188*$P188/12*(12-$J188+1),IF((AQ$27-$I188)&lt;$O188,$M188*$P188,IF((AQ$27-$I188)=$O188,$M188-SUM(AP188:$AQ188),0))))))</f>
        <v>0</v>
      </c>
      <c r="AR188" s="93">
        <f>IF($N188="정률법",IF((AO$27-$I188)&lt;0,0,IF((AO$27-$I188)=0,$M188*$P188/12*(12-$J188+1),IF((AO$27-$I188)&lt;$O188,($M188-SUM($AQ188:AQ188))*$P188,IF((AO$27-$I188)=$O188,$M188-SUM($AQ188:AQ188),0)))),IF($N188="정액법",IF((AO$27-$I188)&lt;0,0,IF((AO$27-$I188)=0,$M188*$P188/12*(12-$J188+1),IF((AO$27-$I188)&lt;$O188,$M188*$P188,IF((AO$27-$I188)=$O188,$M188-SUM($AQ188:AQ188),0))))))</f>
        <v>0</v>
      </c>
      <c r="AS188" s="93">
        <f>IF($N188="정률법",IF((AS$27-$I188)&lt;0,0,IF((AS$27-$I188)=0,$M188*$P188/12*(12-$J188+1),IF((AS$27-$I188)&lt;$O188,($M188-SUM(AO188:$AQ188))*$P188,IF((AS$27-$I188)=$O188,$M188-SUM(AO188:$AQ188),0)))),IF($N188="정액법",IF((AS$27-$I188)&lt;0,0,IF((AS$27-$I188)=0,$M188*$P188/12*(12-$J188+1),IF((AS$27-$I188)&lt;$O188,$M188*$P188,IF((AS$27-$I188)=$O188,$M188-SUM(AO188:$AQ188),0))))))</f>
        <v>0</v>
      </c>
      <c r="AT188" s="93">
        <f>IF($N188="정률법",IF((AT$27-$I188)&lt;0,0,IF((AT$27-$I188)=0,$M188*$P188/12*(12-$J188+1),IF((AT$27-$I188)&lt;$O188,($M188-SUM($AQ188:AS188))*$P188,IF((AT$27-$I188)=$O188,$M188-SUM($AQ188:AS188),0)))),IF($N188="정액법",IF((AT$27-$I188)&lt;0,0,IF((AT$27-$I188)=0,$M188*$P188/12*(12-$J188+1),IF((AT$27-$I188)&lt;$O188,$M188*$P188,IF((AT$27-$I188)=$O188,$M188-SUM($AQ188:AS188),0))))))</f>
        <v>0</v>
      </c>
      <c r="AU188" s="93">
        <f>IF($N188="정률법",IF((AU$27-$I188)&lt;0,0,IF((AU$27-$I188)=0,$M188*$P188/12*(12-$J188+1),IF((AU$27-$I188)&lt;$O188,($M188-SUM($AQ188:AT188))*$P188,IF((AU$27-$I188)=$O188,$M188-SUM($AQ188:AT188),0)))),IF($N188="정액법",IF((AU$27-$I188)&lt;0,0,IF((AU$27-$I188)=0,$M188*$P188/12*(12-$J188+1),IF((AU$27-$I188)&lt;$O188,$M188*$P188,IF((AU$27-$I188)=$O188,$M188-SUM($AQ188:AT188),0))))))</f>
        <v>0</v>
      </c>
      <c r="AV188" s="93">
        <f>IF($N188="정률법",IF((AV$27-$I188)&lt;0,0,IF((AV$27-$I188)=0,$M188*$P188/12*(12-$J188+1),IF((AV$27-$I188)&lt;$O188,($M188-SUM($AQ188:AU188))*$P188,IF((AV$27-$I188)=$O188,$M188-SUM($AQ188:AU188),0)))),IF($N188="정액법",IF((AV$27-$I188)&lt;0,0,IF((AV$27-$I188)=0,$M188*$P188/12*(12-$J188+1),IF((AV$27-$I188)&lt;$O188,$M188*$P188,IF((AV$27-$I188)=$O188,$M188-SUM($AQ188:AU188),0))))))</f>
        <v>0</v>
      </c>
      <c r="AW188" s="93">
        <f>IF($N188="정률법",IF((AW$27-$I188)&lt;0,0,IF((AW$27-$I188)=0,$M188*$P188/12*(12-$J188+1),IF((AW$27-$I188)&lt;$O188,($M188-SUM($AQ188:AV188))*$P188,IF((AW$27-$I188)=$O188,$M188-SUM($AQ188:AV188),0)))),IF($N188="정액법",IF((AW$27-$I188)&lt;0,0,IF((AW$27-$I188)=0,$M188*$P188/12*(12-$J188+1),IF((AW$27-$I188)&lt;$O188,$M188*$P188,IF((AW$27-$I188)=$O188,$M188-SUM($AQ188:AV188),0))))))</f>
        <v>0</v>
      </c>
      <c r="AX188" s="93">
        <f>IF($N188="정률법",IF((AX$27-$I188)&lt;0,0,IF((AX$27-$I188)=0,$M188*$P188/12*(12-$J188+1),IF((AX$27-$I188)&lt;$O188,($M188-SUM($AQ188:AW188))*$P188,IF((AX$27-$I188)=$O188,$M188-SUM($AQ188:AW188),0)))),IF($N188="정액법",IF((AX$27-$I188)&lt;0,0,IF((AX$27-$I188)=0,$M188*$P188/12*(12-$J188+1),IF((AX$27-$I188)&lt;$O188,$M188*$P188,IF((AX$27-$I188)=$O188,$M188-SUM($AQ188:AW188),0))))))</f>
        <v>0</v>
      </c>
      <c r="AY188" s="93">
        <f>IF($N188="정률법",IF((AY$27-$I188)&lt;0,0,IF((AY$27-$I188)=0,$M188*$P188/12*(12-$J188+1),IF((AY$27-$I188)&lt;$O188,($M188-SUM($AQ188:AX188))*$P188,IF((AY$27-$I188)=$O188,$M188-SUM($AQ188:AX188),0)))),IF($N188="정액법",IF((AY$27-$I188)&lt;0,0,IF((AY$27-$I188)=0,$M188*$P188/12*(12-$J188+1),IF((AY$27-$I188)&lt;$O188,$M188*$P188,IF((AY$27-$I188)=$O188,$M188-SUM($AQ188:AX188),0))))))</f>
        <v>0</v>
      </c>
      <c r="AZ188" s="93">
        <f>IF($N188="정률법",IF((AZ$27-$I188)&lt;0,0,IF((AZ$27-$I188)=0,$M188*$P188/12*(12-$J188+1),IF((AZ$27-$I188)&lt;$O188,($M188-SUM($AQ188:AY188))*$P188,IF((AZ$27-$I188)=$O188,$M188-SUM($AQ188:AY188),0)))),IF($N188="정액법",IF((AZ$27-$I188)&lt;0,0,IF((AZ$27-$I188)=0,$M188*$P188/12*(12-$J188+1),IF((AZ$27-$I188)&lt;$O188,$M188*$P188,IF((AZ$27-$I188)=$O188,$M188-SUM($AQ188:AY188),0))))))</f>
        <v>0</v>
      </c>
    </row>
    <row r="189" spans="2:52" s="47" customFormat="1" ht="13.5" hidden="1" outlineLevel="2">
      <c r="B189" s="76">
        <v>9</v>
      </c>
      <c r="C189" s="77"/>
      <c r="D189" s="77"/>
      <c r="E189" s="78"/>
      <c r="F189" s="77"/>
      <c r="G189" s="191"/>
      <c r="H189" s="79"/>
      <c r="I189" s="80">
        <f t="shared" si="102"/>
        <v>1900</v>
      </c>
      <c r="J189" s="81" t="str">
        <f t="shared" si="107"/>
        <v>01</v>
      </c>
      <c r="K189" s="82"/>
      <c r="L189" s="82"/>
      <c r="M189" s="83">
        <f t="shared" si="108"/>
        <v>0</v>
      </c>
      <c r="N189" s="84" t="s">
        <v>75</v>
      </c>
      <c r="O189" s="85">
        <v>10</v>
      </c>
      <c r="P189" s="86">
        <f>IF($N189="정액법",VLOOKUP($O189,[1]Data!$J$3:$L$62,2),IF($N189="정률법",VLOOKUP($O189,[1]Data!$J$3:$L$62,3),"입력검증"))</f>
        <v>0.25900000000000001</v>
      </c>
      <c r="Q189" s="87">
        <f t="shared" si="105"/>
        <v>0</v>
      </c>
      <c r="R189" s="88">
        <f>IF($N189="정률법",IF((R$27-$I189)&lt;0,0,IF((R$27-$I189)=0,$M189*$P189/12*(12-$J189+1),IF((R$27-$I189)&lt;$O189,($M189-SUM($P189:Q189))*$P189,IF((R$27-$I189)=$O189,$M189-SUM($N189:Q189),0)))),IF($N189="정액법",IF((R$27-$I189)&lt;0,0,IF((R$27-$I189)=0,$M189*$P189/12*(12-$J189+1),IF((R$27-$I189)&lt;$O189,$M189*$P189,IF((R$27-$I189)=$O189,$M189-SUM($Q189:Q189),0))))))</f>
        <v>0</v>
      </c>
      <c r="S189" s="88">
        <f>IF($N189="정률법",IF((S$27-$I189)&lt;0,0,IF((S$27-$I189)=0,$M189*$P189/12*(12-$J189+1),IF((S$27-$I189)&lt;$O189,($M189-SUM($P189:R189))*$P189,IF((S$27-$I189)=$O189,$M189-SUM($N189:R189),0)))),IF($N189="정액법",IF((S$27-$I189)&lt;0,0,IF((S$27-$I189)=0,$M189*$P189/12*(12-$J189+1),IF((S$27-$I189)&lt;$O189,$M189*$P189,IF((S$27-$I189)=$O189,$M189-SUM($Q189:R189),0))))))</f>
        <v>0</v>
      </c>
      <c r="T189" s="88">
        <f>IF($N189="정률법",IF((T$27-$I189)&lt;0,0,IF((T$27-$I189)=0,$M189*$P189/12*(12-$J189+1),IF((T$27-$I189)&lt;$O189,($M189-SUM($P189:S189))*$P189,IF((T$27-$I189)=$O189,$M189-SUM($N189:S189),0)))),IF($N189="정액법",IF((T$27-$I189)&lt;0,0,IF((T$27-$I189)=0,$M189*$P189/12*(12-$J189+1),IF((T$27-$I189)&lt;$O189,$M189*$P189,IF((T$27-$I189)=$O189,$M189-SUM($Q189:S189),0))))))</f>
        <v>0</v>
      </c>
      <c r="U189" s="88">
        <f>IF($N189="정률법",IF((U$27-$I189)&lt;0,0,IF((U$27-$I189)=0,$M189*$P189/12*(12-$J189+1),IF((U$27-$I189)&lt;$O189,($M189-SUM($P189:T189))*$P189,IF((U$27-$I189)=$O189,$M189-SUM($N189:T189),0)))),IF($N189="정액법",IF((U$27-$I189)&lt;0,0,IF((U$27-$I189)=0,$M189*$P189/12*(12-$J189+1),IF((U$27-$I189)&lt;$O189,$M189*$P189,IF((U$27-$I189)=$O189,$M189-SUM($Q189:T189),0))))))</f>
        <v>0</v>
      </c>
      <c r="V189" s="88">
        <f>IF($N189="정률법",IF((V$27-$I189)&lt;0,0,IF((V$27-$I189)=0,$M189*$P189/12*(12-$J189+1),IF((V$27-$I189)&lt;$O189,($M189-SUM($P189:U189))*$P189,IF((V$27-$I189)=$O189,$M189-SUM($N189:U189),0)))),IF($N189="정액법",IF((V$27-$I189)&lt;0,0,IF((V$27-$I189)=0,$M189*$P189/12*(12-$J189+1),IF((V$27-$I189)&lt;$O189,$M189*$P189,IF((V$27-$I189)=$O189,$M189-SUM($Q189:U189),0))))))</f>
        <v>0</v>
      </c>
      <c r="W189" s="88">
        <f>IF($N189="정률법",IF((W$27-$I189)&lt;0,0,IF((W$27-$I189)=0,$M189*$P189/12*(12-$J189+1),IF((W$27-$I189)&lt;$O189,($M189-SUM($P189:V189))*$P189,IF((W$27-$I189)=$O189,$M189-SUM($N189:V189),0)))),IF($N189="정액법",IF((W$27-$I189)&lt;0,0,IF((W$27-$I189)=0,$M189*$P189/12*(12-$J189+1),IF((W$27-$I189)&lt;$O189,$M189*$P189,IF((W$27-$I189)=$O189,$M189-SUM($Q189:V189),0))))))</f>
        <v>0</v>
      </c>
      <c r="X189" s="88">
        <f>IF($N189="정률법",IF((X$27-$I189)&lt;0,0,IF((X$27-$I189)=0,$M189*$P189/12*(12-$J189+1),IF((X$27-$I189)&lt;$O189,($M189-SUM($P189:W189))*$P189,IF((X$27-$I189)=$O189,$M189-SUM($N189:W189),0)))),IF($N189="정액법",IF((X$27-$I189)&lt;0,0,IF((X$27-$I189)=0,$M189*$P189/12*(12-$J189+1),IF((X$27-$I189)&lt;$O189,$M189*$P189,IF((X$27-$I189)=$O189,$M189-SUM($Q189:W189),0))))))</f>
        <v>0</v>
      </c>
      <c r="Y189" s="88">
        <f>IF($N189="정률법",IF((Y$27-$I189)&lt;0,0,IF((Y$27-$I189)=0,$M189*$P189/12*(12-$J189+1),IF((Y$27-$I189)&lt;$O189,($M189-SUM($P189:X189))*$P189,IF((Y$27-$I189)=$O189,$M189-SUM($N189:X189),0)))),IF($N189="정액법",IF((Y$27-$I189)&lt;0,0,IF((Y$27-$I189)=0,$M189*$P189/12*(12-$J189+1),IF((Y$27-$I189)&lt;$O189,$M189*$P189,IF((Y$27-$I189)=$O189,$M189-SUM($Q189:X189),0))))))</f>
        <v>0</v>
      </c>
      <c r="Z189" s="88">
        <f>IF($N189="정률법",IF((Z$27-$I189)&lt;0,0,IF((Z$27-$I189)=0,$M189*$P189/12*(12-$J189+1),IF((Z$27-$I189)&lt;$O189,($M189-SUM($P189:Y189))*$P189,IF((Z$27-$I189)=$O189,$M189-SUM($N189:Y189),0)))),IF($N189="정액법",IF((Z$27-$I189)&lt;0,0,IF((Z$27-$I189)=0,$M189*$P189/12*(12-$J189+1),IF((Z$27-$I189)&lt;$O189,$M189*$P189,IF((Z$27-$I189)=$O189,$M189-SUM($Q189:Y189),0))))))</f>
        <v>0</v>
      </c>
      <c r="AA189" s="88">
        <f>IF($N189="정률법",IF((AA$27-$I189)&lt;0,0,IF((AA$27-$I189)=0,$M189*$P189/12*(12-$J189+1),IF((AA$27-$I189)&lt;$O189,($M189-SUM($P189:Z189))*$P189,IF((AA$27-$I189)=$O189,$M189-SUM($N189:Z189),0)))),IF($N189="정액법",IF((AA$27-$I189)&lt;0,0,IF((AA$27-$I189)=0,$M189*$P189/12*(12-$J189+1),IF((AA$27-$I189)&lt;$O189,$M189*$P189,IF((AA$27-$I189)=$O189,$M189-SUM($Q189:Z189),0))))))</f>
        <v>0</v>
      </c>
      <c r="AB189" s="88">
        <f>IF($N189="정률법",IF((AB$27-$I189)&lt;0,0,IF((AB$27-$I189)=0,$M189*$P189/12*(12-$J189+1),IF((AB$27-$I189)&lt;$O189,($M189-SUM($P189:AA189))*$P189,IF((AB$27-$I189)=$O189,$M189-SUM($N189:AA189),0)))),IF($N189="정액법",IF((AB$27-$I189)&lt;0,0,IF((AB$27-$I189)=0,$M189*$P189/12*(12-$J189+1),IF((AB$27-$I189)&lt;$O189,$M189*$P189,IF((AB$27-$I189)=$O189,$M189-SUM($Q189:AA189),0))))))</f>
        <v>0</v>
      </c>
      <c r="AC189" s="88">
        <f>IF($N189="정률법",IF((AC$27-$I189)&lt;0,0,IF((AC$27-$I189)=0,$M189*$P189/12*(12-$J189+1),IF((AC$27-$I189)&lt;$O189,($M189-SUM($P189:AB189))*$P189,IF((AC$27-$I189)=$O189,$M189-SUM($N189:AB189),0)))),IF($N189="정액법",IF((AC$27-$I189)&lt;0,0,IF((AC$27-$I189)=0,$M189*$P189/12*(12-$J189+1),IF((AC$27-$I189)&lt;$O189,$M189*$P189,IF((AC$27-$I189)=$O189,$M189-SUM($Q189:AB189),0))))))</f>
        <v>0</v>
      </c>
      <c r="AD189" s="88">
        <f>IF($N189="정률법",IF((AD$27-$I189)&lt;0,0,IF((AD$27-$I189)=0,$M189*$P189/12*(12-$J189+1),IF((AD$27-$I189)&lt;$O189,($M189-SUM($P189:AC189))*$P189,IF((AD$27-$I189)=$O189,$M189-SUM($N189:AC189),0)))),IF($N189="정액법",IF((AD$27-$I189)&lt;0,0,IF((AD$27-$I189)=0,$M189*$P189/12*(12-$J189+1),IF((AD$27-$I189)&lt;$O189,$M189*$P189,IF((AD$27-$I189)=$O189,$M189-SUM($Q189:AC189),0))))))</f>
        <v>0</v>
      </c>
      <c r="AE189" s="89"/>
      <c r="AF189" s="90">
        <f t="shared" si="106"/>
        <v>0</v>
      </c>
      <c r="AG189" s="88">
        <f t="shared" si="103"/>
        <v>0</v>
      </c>
      <c r="AH189" s="91">
        <f t="shared" si="104"/>
        <v>0</v>
      </c>
      <c r="AI189" s="77"/>
      <c r="AJ189" s="77"/>
      <c r="AK189" s="77"/>
      <c r="AL189" s="77"/>
      <c r="AM189" s="77"/>
      <c r="AN189" s="92"/>
      <c r="AP189" s="93">
        <f t="shared" si="109"/>
        <v>0</v>
      </c>
      <c r="AQ189" s="93">
        <f>IF($N189="정률법",IF((AQ$27-$I189)&lt;0,0,IF((AQ$27-$I189)=0,$M189*$P189/12*(12-$J189+1),IF((AQ$27-$I189)&lt;$O189,($M189-SUM(AP189:$AQ189))*$P189,IF((AQ$27-$I189)=$O189,$M189-SUM(AP189:$AQ189),0)))),IF($N189="정액법",IF((AQ$27-$I189)&lt;0,0,IF((AQ$27-$I189)=0,$M189*$P189/12*(12-$J189+1),IF((AQ$27-$I189)&lt;$O189,$M189*$P189,IF((AQ$27-$I189)=$O189,$M189-SUM(AP189:$AQ189),0))))))</f>
        <v>0</v>
      </c>
      <c r="AR189" s="93">
        <f>IF($N189="정률법",IF((AO$27-$I189)&lt;0,0,IF((AO$27-$I189)=0,$M189*$P189/12*(12-$J189+1),IF((AO$27-$I189)&lt;$O189,($M189-SUM($AQ189:AQ189))*$P189,IF((AO$27-$I189)=$O189,$M189-SUM($AQ189:AQ189),0)))),IF($N189="정액법",IF((AO$27-$I189)&lt;0,0,IF((AO$27-$I189)=0,$M189*$P189/12*(12-$J189+1),IF((AO$27-$I189)&lt;$O189,$M189*$P189,IF((AO$27-$I189)=$O189,$M189-SUM($AQ189:AQ189),0))))))</f>
        <v>0</v>
      </c>
      <c r="AS189" s="93">
        <f>IF($N189="정률법",IF((AS$27-$I189)&lt;0,0,IF((AS$27-$I189)=0,$M189*$P189/12*(12-$J189+1),IF((AS$27-$I189)&lt;$O189,($M189-SUM(AO189:$AQ189))*$P189,IF((AS$27-$I189)=$O189,$M189-SUM(AO189:$AQ189),0)))),IF($N189="정액법",IF((AS$27-$I189)&lt;0,0,IF((AS$27-$I189)=0,$M189*$P189/12*(12-$J189+1),IF((AS$27-$I189)&lt;$O189,$M189*$P189,IF((AS$27-$I189)=$O189,$M189-SUM(AO189:$AQ189),0))))))</f>
        <v>0</v>
      </c>
      <c r="AT189" s="93">
        <f>IF($N189="정률법",IF((AT$27-$I189)&lt;0,0,IF((AT$27-$I189)=0,$M189*$P189/12*(12-$J189+1),IF((AT$27-$I189)&lt;$O189,($M189-SUM($AQ189:AS189))*$P189,IF((AT$27-$I189)=$O189,$M189-SUM($AQ189:AS189),0)))),IF($N189="정액법",IF((AT$27-$I189)&lt;0,0,IF((AT$27-$I189)=0,$M189*$P189/12*(12-$J189+1),IF((AT$27-$I189)&lt;$O189,$M189*$P189,IF((AT$27-$I189)=$O189,$M189-SUM($AQ189:AS189),0))))))</f>
        <v>0</v>
      </c>
      <c r="AU189" s="93">
        <f>IF($N189="정률법",IF((AU$27-$I189)&lt;0,0,IF((AU$27-$I189)=0,$M189*$P189/12*(12-$J189+1),IF((AU$27-$I189)&lt;$O189,($M189-SUM($AQ189:AT189))*$P189,IF((AU$27-$I189)=$O189,$M189-SUM($AQ189:AT189),0)))),IF($N189="정액법",IF((AU$27-$I189)&lt;0,0,IF((AU$27-$I189)=0,$M189*$P189/12*(12-$J189+1),IF((AU$27-$I189)&lt;$O189,$M189*$P189,IF((AU$27-$I189)=$O189,$M189-SUM($AQ189:AT189),0))))))</f>
        <v>0</v>
      </c>
      <c r="AV189" s="93">
        <f>IF($N189="정률법",IF((AV$27-$I189)&lt;0,0,IF((AV$27-$I189)=0,$M189*$P189/12*(12-$J189+1),IF((AV$27-$I189)&lt;$O189,($M189-SUM($AQ189:AU189))*$P189,IF((AV$27-$I189)=$O189,$M189-SUM($AQ189:AU189),0)))),IF($N189="정액법",IF((AV$27-$I189)&lt;0,0,IF((AV$27-$I189)=0,$M189*$P189/12*(12-$J189+1),IF((AV$27-$I189)&lt;$O189,$M189*$P189,IF((AV$27-$I189)=$O189,$M189-SUM($AQ189:AU189),0))))))</f>
        <v>0</v>
      </c>
      <c r="AW189" s="93">
        <f>IF($N189="정률법",IF((AW$27-$I189)&lt;0,0,IF((AW$27-$I189)=0,$M189*$P189/12*(12-$J189+1),IF((AW$27-$I189)&lt;$O189,($M189-SUM($AQ189:AV189))*$P189,IF((AW$27-$I189)=$O189,$M189-SUM($AQ189:AV189),0)))),IF($N189="정액법",IF((AW$27-$I189)&lt;0,0,IF((AW$27-$I189)=0,$M189*$P189/12*(12-$J189+1),IF((AW$27-$I189)&lt;$O189,$M189*$P189,IF((AW$27-$I189)=$O189,$M189-SUM($AQ189:AV189),0))))))</f>
        <v>0</v>
      </c>
      <c r="AX189" s="93">
        <f>IF($N189="정률법",IF((AX$27-$I189)&lt;0,0,IF((AX$27-$I189)=0,$M189*$P189/12*(12-$J189+1),IF((AX$27-$I189)&lt;$O189,($M189-SUM($AQ189:AW189))*$P189,IF((AX$27-$I189)=$O189,$M189-SUM($AQ189:AW189),0)))),IF($N189="정액법",IF((AX$27-$I189)&lt;0,0,IF((AX$27-$I189)=0,$M189*$P189/12*(12-$J189+1),IF((AX$27-$I189)&lt;$O189,$M189*$P189,IF((AX$27-$I189)=$O189,$M189-SUM($AQ189:AW189),0))))))</f>
        <v>0</v>
      </c>
      <c r="AY189" s="93">
        <f>IF($N189="정률법",IF((AY$27-$I189)&lt;0,0,IF((AY$27-$I189)=0,$M189*$P189/12*(12-$J189+1),IF((AY$27-$I189)&lt;$O189,($M189-SUM($AQ189:AX189))*$P189,IF((AY$27-$I189)=$O189,$M189-SUM($AQ189:AX189),0)))),IF($N189="정액법",IF((AY$27-$I189)&lt;0,0,IF((AY$27-$I189)=0,$M189*$P189/12*(12-$J189+1),IF((AY$27-$I189)&lt;$O189,$M189*$P189,IF((AY$27-$I189)=$O189,$M189-SUM($AQ189:AX189),0))))))</f>
        <v>0</v>
      </c>
      <c r="AZ189" s="93">
        <f>IF($N189="정률법",IF((AZ$27-$I189)&lt;0,0,IF((AZ$27-$I189)=0,$M189*$P189/12*(12-$J189+1),IF((AZ$27-$I189)&lt;$O189,($M189-SUM($AQ189:AY189))*$P189,IF((AZ$27-$I189)=$O189,$M189-SUM($AQ189:AY189),0)))),IF($N189="정액법",IF((AZ$27-$I189)&lt;0,0,IF((AZ$27-$I189)=0,$M189*$P189/12*(12-$J189+1),IF((AZ$27-$I189)&lt;$O189,$M189*$P189,IF((AZ$27-$I189)=$O189,$M189-SUM($AQ189:AY189),0))))))</f>
        <v>0</v>
      </c>
    </row>
    <row r="190" spans="2:52" s="47" customFormat="1" ht="13.5" hidden="1" outlineLevel="2">
      <c r="B190" s="76">
        <v>10</v>
      </c>
      <c r="C190" s="77"/>
      <c r="D190" s="77"/>
      <c r="E190" s="78"/>
      <c r="F190" s="77"/>
      <c r="G190" s="191"/>
      <c r="H190" s="79"/>
      <c r="I190" s="80">
        <f t="shared" si="102"/>
        <v>1900</v>
      </c>
      <c r="J190" s="81" t="str">
        <f t="shared" si="107"/>
        <v>01</v>
      </c>
      <c r="K190" s="82"/>
      <c r="L190" s="82"/>
      <c r="M190" s="83">
        <f t="shared" si="108"/>
        <v>0</v>
      </c>
      <c r="N190" s="84" t="s">
        <v>75</v>
      </c>
      <c r="O190" s="85">
        <v>10</v>
      </c>
      <c r="P190" s="86">
        <f>IF($N190="정액법",VLOOKUP($O190,[1]Data!$J$3:$L$62,2),IF($N190="정률법",VLOOKUP($O190,[1]Data!$J$3:$L$62,3),"입력검증"))</f>
        <v>0.25900000000000001</v>
      </c>
      <c r="Q190" s="87">
        <f t="shared" si="105"/>
        <v>0</v>
      </c>
      <c r="R190" s="88">
        <f>IF($N190="정률법",IF((R$27-$I190)&lt;0,0,IF((R$27-$I190)=0,$M190*$P190/12*(12-$J190+1),IF((R$27-$I190)&lt;$O190,($M190-SUM($P190:Q190))*$P190,IF((R$27-$I190)=$O190,$M190-SUM($N190:Q190),0)))),IF($N190="정액법",IF((R$27-$I190)&lt;0,0,IF((R$27-$I190)=0,$M190*$P190/12*(12-$J190+1),IF((R$27-$I190)&lt;$O190,$M190*$P190,IF((R$27-$I190)=$O190,$M190-SUM($Q190:Q190),0))))))</f>
        <v>0</v>
      </c>
      <c r="S190" s="88">
        <f>IF($N190="정률법",IF((S$27-$I190)&lt;0,0,IF((S$27-$I190)=0,$M190*$P190/12*(12-$J190+1),IF((S$27-$I190)&lt;$O190,($M190-SUM($P190:R190))*$P190,IF((S$27-$I190)=$O190,$M190-SUM($N190:R190),0)))),IF($N190="정액법",IF((S$27-$I190)&lt;0,0,IF((S$27-$I190)=0,$M190*$P190/12*(12-$J190+1),IF((S$27-$I190)&lt;$O190,$M190*$P190,IF((S$27-$I190)=$O190,$M190-SUM($Q190:R190),0))))))</f>
        <v>0</v>
      </c>
      <c r="T190" s="88">
        <f>IF($N190="정률법",IF((T$27-$I190)&lt;0,0,IF((T$27-$I190)=0,$M190*$P190/12*(12-$J190+1),IF((T$27-$I190)&lt;$O190,($M190-SUM($P190:S190))*$P190,IF((T$27-$I190)=$O190,$M190-SUM($N190:S190),0)))),IF($N190="정액법",IF((T$27-$I190)&lt;0,0,IF((T$27-$I190)=0,$M190*$P190/12*(12-$J190+1),IF((T$27-$I190)&lt;$O190,$M190*$P190,IF((T$27-$I190)=$O190,$M190-SUM($Q190:S190),0))))))</f>
        <v>0</v>
      </c>
      <c r="U190" s="88">
        <f>IF($N190="정률법",IF((U$27-$I190)&lt;0,0,IF((U$27-$I190)=0,$M190*$P190/12*(12-$J190+1),IF((U$27-$I190)&lt;$O190,($M190-SUM($P190:T190))*$P190,IF((U$27-$I190)=$O190,$M190-SUM($N190:T190),0)))),IF($N190="정액법",IF((U$27-$I190)&lt;0,0,IF((U$27-$I190)=0,$M190*$P190/12*(12-$J190+1),IF((U$27-$I190)&lt;$O190,$M190*$P190,IF((U$27-$I190)=$O190,$M190-SUM($Q190:T190),0))))))</f>
        <v>0</v>
      </c>
      <c r="V190" s="88">
        <f>IF($N190="정률법",IF((V$27-$I190)&lt;0,0,IF((V$27-$I190)=0,$M190*$P190/12*(12-$J190+1),IF((V$27-$I190)&lt;$O190,($M190-SUM($P190:U190))*$P190,IF((V$27-$I190)=$O190,$M190-SUM($N190:U190),0)))),IF($N190="정액법",IF((V$27-$I190)&lt;0,0,IF((V$27-$I190)=0,$M190*$P190/12*(12-$J190+1),IF((V$27-$I190)&lt;$O190,$M190*$P190,IF((V$27-$I190)=$O190,$M190-SUM($Q190:U190),0))))))</f>
        <v>0</v>
      </c>
      <c r="W190" s="88">
        <f>IF($N190="정률법",IF((W$27-$I190)&lt;0,0,IF((W$27-$I190)=0,$M190*$P190/12*(12-$J190+1),IF((W$27-$I190)&lt;$O190,($M190-SUM($P190:V190))*$P190,IF((W$27-$I190)=$O190,$M190-SUM($N190:V190),0)))),IF($N190="정액법",IF((W$27-$I190)&lt;0,0,IF((W$27-$I190)=0,$M190*$P190/12*(12-$J190+1),IF((W$27-$I190)&lt;$O190,$M190*$P190,IF((W$27-$I190)=$O190,$M190-SUM($Q190:V190),0))))))</f>
        <v>0</v>
      </c>
      <c r="X190" s="88">
        <f>IF($N190="정률법",IF((X$27-$I190)&lt;0,0,IF((X$27-$I190)=0,$M190*$P190/12*(12-$J190+1),IF((X$27-$I190)&lt;$O190,($M190-SUM($P190:W190))*$P190,IF((X$27-$I190)=$O190,$M190-SUM($N190:W190),0)))),IF($N190="정액법",IF((X$27-$I190)&lt;0,0,IF((X$27-$I190)=0,$M190*$P190/12*(12-$J190+1),IF((X$27-$I190)&lt;$O190,$M190*$P190,IF((X$27-$I190)=$O190,$M190-SUM($Q190:W190),0))))))</f>
        <v>0</v>
      </c>
      <c r="Y190" s="88">
        <f>IF($N190="정률법",IF((Y$27-$I190)&lt;0,0,IF((Y$27-$I190)=0,$M190*$P190/12*(12-$J190+1),IF((Y$27-$I190)&lt;$O190,($M190-SUM($P190:X190))*$P190,IF((Y$27-$I190)=$O190,$M190-SUM($N190:X190),0)))),IF($N190="정액법",IF((Y$27-$I190)&lt;0,0,IF((Y$27-$I190)=0,$M190*$P190/12*(12-$J190+1),IF((Y$27-$I190)&lt;$O190,$M190*$P190,IF((Y$27-$I190)=$O190,$M190-SUM($Q190:X190),0))))))</f>
        <v>0</v>
      </c>
      <c r="Z190" s="88">
        <f>IF($N190="정률법",IF((Z$27-$I190)&lt;0,0,IF((Z$27-$I190)=0,$M190*$P190/12*(12-$J190+1),IF((Z$27-$I190)&lt;$O190,($M190-SUM($P190:Y190))*$P190,IF((Z$27-$I190)=$O190,$M190-SUM($N190:Y190),0)))),IF($N190="정액법",IF((Z$27-$I190)&lt;0,0,IF((Z$27-$I190)=0,$M190*$P190/12*(12-$J190+1),IF((Z$27-$I190)&lt;$O190,$M190*$P190,IF((Z$27-$I190)=$O190,$M190-SUM($Q190:Y190),0))))))</f>
        <v>0</v>
      </c>
      <c r="AA190" s="88">
        <f>IF($N190="정률법",IF((AA$27-$I190)&lt;0,0,IF((AA$27-$I190)=0,$M190*$P190/12*(12-$J190+1),IF((AA$27-$I190)&lt;$O190,($M190-SUM($P190:Z190))*$P190,IF((AA$27-$I190)=$O190,$M190-SUM($N190:Z190),0)))),IF($N190="정액법",IF((AA$27-$I190)&lt;0,0,IF((AA$27-$I190)=0,$M190*$P190/12*(12-$J190+1),IF((AA$27-$I190)&lt;$O190,$M190*$P190,IF((AA$27-$I190)=$O190,$M190-SUM($Q190:Z190),0))))))</f>
        <v>0</v>
      </c>
      <c r="AB190" s="88">
        <f>IF($N190="정률법",IF((AB$27-$I190)&lt;0,0,IF((AB$27-$I190)=0,$M190*$P190/12*(12-$J190+1),IF((AB$27-$I190)&lt;$O190,($M190-SUM($P190:AA190))*$P190,IF((AB$27-$I190)=$O190,$M190-SUM($N190:AA190),0)))),IF($N190="정액법",IF((AB$27-$I190)&lt;0,0,IF((AB$27-$I190)=0,$M190*$P190/12*(12-$J190+1),IF((AB$27-$I190)&lt;$O190,$M190*$P190,IF((AB$27-$I190)=$O190,$M190-SUM($Q190:AA190),0))))))</f>
        <v>0</v>
      </c>
      <c r="AC190" s="88">
        <f>IF($N190="정률법",IF((AC$27-$I190)&lt;0,0,IF((AC$27-$I190)=0,$M190*$P190/12*(12-$J190+1),IF((AC$27-$I190)&lt;$O190,($M190-SUM($P190:AB190))*$P190,IF((AC$27-$I190)=$O190,$M190-SUM($N190:AB190),0)))),IF($N190="정액법",IF((AC$27-$I190)&lt;0,0,IF((AC$27-$I190)=0,$M190*$P190/12*(12-$J190+1),IF((AC$27-$I190)&lt;$O190,$M190*$P190,IF((AC$27-$I190)=$O190,$M190-SUM($Q190:AB190),0))))))</f>
        <v>0</v>
      </c>
      <c r="AD190" s="88">
        <f>IF($N190="정률법",IF((AD$27-$I190)&lt;0,0,IF((AD$27-$I190)=0,$M190*$P190/12*(12-$J190+1),IF((AD$27-$I190)&lt;$O190,($M190-SUM($P190:AC190))*$P190,IF((AD$27-$I190)=$O190,$M190-SUM($N190:AC190),0)))),IF($N190="정액법",IF((AD$27-$I190)&lt;0,0,IF((AD$27-$I190)=0,$M190*$P190/12*(12-$J190+1),IF((AD$27-$I190)&lt;$O190,$M190*$P190,IF((AD$27-$I190)=$O190,$M190-SUM($Q190:AC190),0))))))</f>
        <v>0</v>
      </c>
      <c r="AE190" s="89"/>
      <c r="AF190" s="90">
        <f t="shared" si="106"/>
        <v>0</v>
      </c>
      <c r="AG190" s="88">
        <f t="shared" si="103"/>
        <v>0</v>
      </c>
      <c r="AH190" s="91">
        <f t="shared" si="104"/>
        <v>0</v>
      </c>
      <c r="AI190" s="77"/>
      <c r="AJ190" s="77"/>
      <c r="AK190" s="77"/>
      <c r="AL190" s="77"/>
      <c r="AM190" s="77"/>
      <c r="AN190" s="92"/>
      <c r="AP190" s="93">
        <f t="shared" si="109"/>
        <v>0</v>
      </c>
      <c r="AQ190" s="93">
        <f>IF($N190="정률법",IF((AQ$27-$I190)&lt;0,0,IF((AQ$27-$I190)=0,$M190*$P190/12*(12-$J190+1),IF((AQ$27-$I190)&lt;$O190,($M190-SUM(AP190:$AQ190))*$P190,IF((AQ$27-$I190)=$O190,$M190-SUM(AP190:$AQ190),0)))),IF($N190="정액법",IF((AQ$27-$I190)&lt;0,0,IF((AQ$27-$I190)=0,$M190*$P190/12*(12-$J190+1),IF((AQ$27-$I190)&lt;$O190,$M190*$P190,IF((AQ$27-$I190)=$O190,$M190-SUM(AP190:$AQ190),0))))))</f>
        <v>0</v>
      </c>
      <c r="AR190" s="93">
        <f>IF($N190="정률법",IF((AO$27-$I190)&lt;0,0,IF((AO$27-$I190)=0,$M190*$P190/12*(12-$J190+1),IF((AO$27-$I190)&lt;$O190,($M190-SUM($AQ190:AQ190))*$P190,IF((AO$27-$I190)=$O190,$M190-SUM($AQ190:AQ190),0)))),IF($N190="정액법",IF((AO$27-$I190)&lt;0,0,IF((AO$27-$I190)=0,$M190*$P190/12*(12-$J190+1),IF((AO$27-$I190)&lt;$O190,$M190*$P190,IF((AO$27-$I190)=$O190,$M190-SUM($AQ190:AQ190),0))))))</f>
        <v>0</v>
      </c>
      <c r="AS190" s="93">
        <f>IF($N190="정률법",IF((AS$27-$I190)&lt;0,0,IF((AS$27-$I190)=0,$M190*$P190/12*(12-$J190+1),IF((AS$27-$I190)&lt;$O190,($M190-SUM(AO190:$AQ190))*$P190,IF((AS$27-$I190)=$O190,$M190-SUM(AO190:$AQ190),0)))),IF($N190="정액법",IF((AS$27-$I190)&lt;0,0,IF((AS$27-$I190)=0,$M190*$P190/12*(12-$J190+1),IF((AS$27-$I190)&lt;$O190,$M190*$P190,IF((AS$27-$I190)=$O190,$M190-SUM(AO190:$AQ190),0))))))</f>
        <v>0</v>
      </c>
      <c r="AT190" s="93">
        <f>IF($N190="정률법",IF((AT$27-$I190)&lt;0,0,IF((AT$27-$I190)=0,$M190*$P190/12*(12-$J190+1),IF((AT$27-$I190)&lt;$O190,($M190-SUM($AQ190:AS190))*$P190,IF((AT$27-$I190)=$O190,$M190-SUM($AQ190:AS190),0)))),IF($N190="정액법",IF((AT$27-$I190)&lt;0,0,IF((AT$27-$I190)=0,$M190*$P190/12*(12-$J190+1),IF((AT$27-$I190)&lt;$O190,$M190*$P190,IF((AT$27-$I190)=$O190,$M190-SUM($AQ190:AS190),0))))))</f>
        <v>0</v>
      </c>
      <c r="AU190" s="93">
        <f>IF($N190="정률법",IF((AU$27-$I190)&lt;0,0,IF((AU$27-$I190)=0,$M190*$P190/12*(12-$J190+1),IF((AU$27-$I190)&lt;$O190,($M190-SUM($AQ190:AT190))*$P190,IF((AU$27-$I190)=$O190,$M190-SUM($AQ190:AT190),0)))),IF($N190="정액법",IF((AU$27-$I190)&lt;0,0,IF((AU$27-$I190)=0,$M190*$P190/12*(12-$J190+1),IF((AU$27-$I190)&lt;$O190,$M190*$P190,IF((AU$27-$I190)=$O190,$M190-SUM($AQ190:AT190),0))))))</f>
        <v>0</v>
      </c>
      <c r="AV190" s="93">
        <f>IF($N190="정률법",IF((AV$27-$I190)&lt;0,0,IF((AV$27-$I190)=0,$M190*$P190/12*(12-$J190+1),IF((AV$27-$I190)&lt;$O190,($M190-SUM($AQ190:AU190))*$P190,IF((AV$27-$I190)=$O190,$M190-SUM($AQ190:AU190),0)))),IF($N190="정액법",IF((AV$27-$I190)&lt;0,0,IF((AV$27-$I190)=0,$M190*$P190/12*(12-$J190+1),IF((AV$27-$I190)&lt;$O190,$M190*$P190,IF((AV$27-$I190)=$O190,$M190-SUM($AQ190:AU190),0))))))</f>
        <v>0</v>
      </c>
      <c r="AW190" s="93">
        <f>IF($N190="정률법",IF((AW$27-$I190)&lt;0,0,IF((AW$27-$I190)=0,$M190*$P190/12*(12-$J190+1),IF((AW$27-$I190)&lt;$O190,($M190-SUM($AQ190:AV190))*$P190,IF((AW$27-$I190)=$O190,$M190-SUM($AQ190:AV190),0)))),IF($N190="정액법",IF((AW$27-$I190)&lt;0,0,IF((AW$27-$I190)=0,$M190*$P190/12*(12-$J190+1),IF((AW$27-$I190)&lt;$O190,$M190*$P190,IF((AW$27-$I190)=$O190,$M190-SUM($AQ190:AV190),0))))))</f>
        <v>0</v>
      </c>
      <c r="AX190" s="93">
        <f>IF($N190="정률법",IF((AX$27-$I190)&lt;0,0,IF((AX$27-$I190)=0,$M190*$P190/12*(12-$J190+1),IF((AX$27-$I190)&lt;$O190,($M190-SUM($AQ190:AW190))*$P190,IF((AX$27-$I190)=$O190,$M190-SUM($AQ190:AW190),0)))),IF($N190="정액법",IF((AX$27-$I190)&lt;0,0,IF((AX$27-$I190)=0,$M190*$P190/12*(12-$J190+1),IF((AX$27-$I190)&lt;$O190,$M190*$P190,IF((AX$27-$I190)=$O190,$M190-SUM($AQ190:AW190),0))))))</f>
        <v>0</v>
      </c>
      <c r="AY190" s="93">
        <f>IF($N190="정률법",IF((AY$27-$I190)&lt;0,0,IF((AY$27-$I190)=0,$M190*$P190/12*(12-$J190+1),IF((AY$27-$I190)&lt;$O190,($M190-SUM($AQ190:AX190))*$P190,IF((AY$27-$I190)=$O190,$M190-SUM($AQ190:AX190),0)))),IF($N190="정액법",IF((AY$27-$I190)&lt;0,0,IF((AY$27-$I190)=0,$M190*$P190/12*(12-$J190+1),IF((AY$27-$I190)&lt;$O190,$M190*$P190,IF((AY$27-$I190)=$O190,$M190-SUM($AQ190:AX190),0))))))</f>
        <v>0</v>
      </c>
      <c r="AZ190" s="93">
        <f>IF($N190="정률법",IF((AZ$27-$I190)&lt;0,0,IF((AZ$27-$I190)=0,$M190*$P190/12*(12-$J190+1),IF((AZ$27-$I190)&lt;$O190,($M190-SUM($AQ190:AY190))*$P190,IF((AZ$27-$I190)=$O190,$M190-SUM($AQ190:AY190),0)))),IF($N190="정액법",IF((AZ$27-$I190)&lt;0,0,IF((AZ$27-$I190)=0,$M190*$P190/12*(12-$J190+1),IF((AZ$27-$I190)&lt;$O190,$M190*$P190,IF((AZ$27-$I190)=$O190,$M190-SUM($AQ190:AY190),0))))))</f>
        <v>0</v>
      </c>
    </row>
    <row r="191" spans="2:52" s="47" customFormat="1" ht="13.5" outlineLevel="1" collapsed="1">
      <c r="B191" s="94"/>
      <c r="C191" s="95" t="s">
        <v>66</v>
      </c>
      <c r="D191" s="94"/>
      <c r="E191" s="96"/>
      <c r="F191" s="94"/>
      <c r="G191" s="97">
        <f>+G181</f>
        <v>2011</v>
      </c>
      <c r="H191" s="98"/>
      <c r="I191" s="98"/>
      <c r="J191" s="98"/>
      <c r="K191" s="99">
        <f>SUM(K181:K190)</f>
        <v>0</v>
      </c>
      <c r="L191" s="99">
        <f>SUM(L181:L190)</f>
        <v>0</v>
      </c>
      <c r="M191" s="99">
        <f>SUM(M181:M190)</f>
        <v>0</v>
      </c>
      <c r="N191" s="96"/>
      <c r="O191" s="96"/>
      <c r="P191" s="100"/>
      <c r="Q191" s="101">
        <f>SUM(N181:N190)</f>
        <v>0</v>
      </c>
      <c r="R191" s="101">
        <f t="shared" ref="R191:AD191" si="110">SUM(R181:R190)</f>
        <v>0</v>
      </c>
      <c r="S191" s="101">
        <f t="shared" si="110"/>
        <v>0</v>
      </c>
      <c r="T191" s="101">
        <f t="shared" si="110"/>
        <v>0</v>
      </c>
      <c r="U191" s="101">
        <f t="shared" si="110"/>
        <v>0</v>
      </c>
      <c r="V191" s="101">
        <f t="shared" si="110"/>
        <v>0</v>
      </c>
      <c r="W191" s="101">
        <f t="shared" si="110"/>
        <v>0</v>
      </c>
      <c r="X191" s="101">
        <f t="shared" si="110"/>
        <v>0</v>
      </c>
      <c r="Y191" s="101">
        <f t="shared" si="110"/>
        <v>0</v>
      </c>
      <c r="Z191" s="101">
        <f t="shared" si="110"/>
        <v>0</v>
      </c>
      <c r="AA191" s="101">
        <f t="shared" si="110"/>
        <v>0</v>
      </c>
      <c r="AB191" s="101">
        <f t="shared" si="110"/>
        <v>0</v>
      </c>
      <c r="AC191" s="101">
        <f t="shared" si="110"/>
        <v>0</v>
      </c>
      <c r="AD191" s="102">
        <f t="shared" si="110"/>
        <v>0</v>
      </c>
      <c r="AE191" s="103"/>
      <c r="AF191" s="104">
        <f>SUM(AF181:AF190)</f>
        <v>0</v>
      </c>
      <c r="AG191" s="101">
        <f>SUM(AG181:AG190)</f>
        <v>0</v>
      </c>
      <c r="AH191" s="105">
        <f>SUM(AH181:AH190)</f>
        <v>0</v>
      </c>
      <c r="AI191" s="101"/>
      <c r="AJ191" s="101"/>
      <c r="AK191" s="101"/>
      <c r="AL191" s="101"/>
      <c r="AM191" s="101"/>
      <c r="AN191" s="106"/>
      <c r="AP191" s="107">
        <f t="shared" ref="AP191:AZ191" si="111">SUM(AP181:AP190)</f>
        <v>0</v>
      </c>
      <c r="AQ191" s="107">
        <f t="shared" si="111"/>
        <v>0</v>
      </c>
      <c r="AR191" s="107">
        <f>SUM(AO181:AO190)</f>
        <v>0</v>
      </c>
      <c r="AS191" s="107">
        <f t="shared" si="111"/>
        <v>0</v>
      </c>
      <c r="AT191" s="107">
        <f t="shared" si="111"/>
        <v>0</v>
      </c>
      <c r="AU191" s="107">
        <f t="shared" si="111"/>
        <v>0</v>
      </c>
      <c r="AV191" s="107">
        <f t="shared" si="111"/>
        <v>0</v>
      </c>
      <c r="AW191" s="107">
        <f t="shared" si="111"/>
        <v>0</v>
      </c>
      <c r="AX191" s="107">
        <f t="shared" si="111"/>
        <v>0</v>
      </c>
      <c r="AY191" s="107">
        <f t="shared" si="111"/>
        <v>0</v>
      </c>
      <c r="AZ191" s="107">
        <f t="shared" si="111"/>
        <v>0</v>
      </c>
    </row>
    <row r="192" spans="2:52" s="47" customFormat="1" ht="13.5" hidden="1" outlineLevel="2">
      <c r="B192" s="76">
        <v>1</v>
      </c>
      <c r="C192" s="77"/>
      <c r="D192" s="77"/>
      <c r="E192" s="78"/>
      <c r="F192" s="77"/>
      <c r="G192" s="191">
        <v>2012</v>
      </c>
      <c r="H192" s="79"/>
      <c r="I192" s="80">
        <f t="shared" si="102"/>
        <v>1900</v>
      </c>
      <c r="J192" s="81" t="str">
        <f>MID(TEXT($H192,"yyyy-mm-dd"),6,2)</f>
        <v>01</v>
      </c>
      <c r="K192" s="82"/>
      <c r="L192" s="82"/>
      <c r="M192" s="83">
        <f>K192+L192</f>
        <v>0</v>
      </c>
      <c r="N192" s="84" t="s">
        <v>75</v>
      </c>
      <c r="O192" s="85">
        <v>5</v>
      </c>
      <c r="P192" s="86">
        <f>IF($N192="정액법",VLOOKUP($O192,[1]Data!$J$3:$L$62,2),IF($N192="정률법",VLOOKUP($O192,[1]Data!$J$3:$L$62,3),"입력검증"))</f>
        <v>0.45100000000000001</v>
      </c>
      <c r="Q192" s="108"/>
      <c r="R192" s="88">
        <f>IF($N192="정률법",IF((R$27-$I192)&lt;0,0,IF((R$27-$I192)=0,$M192*$P192/12*(12-$J192+1),IF((R$27-$I192)&lt;$O192,($M192-SUM($P192:Q192))*$P192,IF((R$27-$I192)=$O192,$M192-SUM($N192:Q192),0)))),IF($N192="정액법",IF((R$27-$I192)&lt;0,0,IF((R$27-$I192)=0,$M192*$P192/12*(12-$J192+1),IF((R$27-$I192)&lt;$O192,$M192*$P192,IF((R$27-$I192)=$O192,$M192-SUM($Q192:Q192),0))))))</f>
        <v>0</v>
      </c>
      <c r="S192" s="88">
        <f>IF($N192="정률법",IF((S$27-$I192)&lt;0,0,IF((S$27-$I192)=0,$M192*$P192/12*(12-$J192+1),IF((S$27-$I192)&lt;$O192,($M192-SUM($P192:R192))*$P192,IF((S$27-$I192)=$O192,$M192-SUM($N192:R192),0)))),IF($N192="정액법",IF((S$27-$I192)&lt;0,0,IF((S$27-$I192)=0,$M192*$P192/12*(12-$J192+1),IF((S$27-$I192)&lt;$O192,$M192*$P192,IF((S$27-$I192)=$O192,$M192-SUM($Q192:R192),0))))))</f>
        <v>0</v>
      </c>
      <c r="T192" s="88">
        <f>IF($N192="정률법",IF((T$27-$I192)&lt;0,0,IF((T$27-$I192)=0,$M192*$P192/12*(12-$J192+1),IF((T$27-$I192)&lt;$O192,($M192-SUM($P192:S192))*$P192,IF((T$27-$I192)=$O192,$M192-SUM($N192:S192),0)))),IF($N192="정액법",IF((T$27-$I192)&lt;0,0,IF((T$27-$I192)=0,$M192*$P192/12*(12-$J192+1),IF((T$27-$I192)&lt;$O192,$M192*$P192,IF((T$27-$I192)=$O192,$M192-SUM($Q192:S192),0))))))</f>
        <v>0</v>
      </c>
      <c r="U192" s="88">
        <f>IF($N192="정률법",IF((U$27-$I192)&lt;0,0,IF((U$27-$I192)=0,$M192*$P192/12*(12-$J192+1),IF((U$27-$I192)&lt;$O192,($M192-SUM($P192:T192))*$P192,IF((U$27-$I192)=$O192,$M192-SUM($N192:T192),0)))),IF($N192="정액법",IF((U$27-$I192)&lt;0,0,IF((U$27-$I192)=0,$M192*$P192/12*(12-$J192+1),IF((U$27-$I192)&lt;$O192,$M192*$P192,IF((U$27-$I192)=$O192,$M192-SUM($Q192:T192),0))))))</f>
        <v>0</v>
      </c>
      <c r="V192" s="88">
        <f>IF($N192="정률법",IF((V$27-$I192)&lt;0,0,IF((V$27-$I192)=0,$M192*$P192/12*(12-$J192+1),IF((V$27-$I192)&lt;$O192,($M192-SUM($P192:U192))*$P192,IF((V$27-$I192)=$O192,$M192-SUM($N192:U192),0)))),IF($N192="정액법",IF((V$27-$I192)&lt;0,0,IF((V$27-$I192)=0,$M192*$P192/12*(12-$J192+1),IF((V$27-$I192)&lt;$O192,$M192*$P192,IF((V$27-$I192)=$O192,$M192-SUM($Q192:U192),0))))))</f>
        <v>0</v>
      </c>
      <c r="W192" s="88">
        <f>IF($N192="정률법",IF((W$27-$I192)&lt;0,0,IF((W$27-$I192)=0,$M192*$P192/12*(12-$J192+1),IF((W$27-$I192)&lt;$O192,($M192-SUM($P192:V192))*$P192,IF((W$27-$I192)=$O192,$M192-SUM($N192:V192),0)))),IF($N192="정액법",IF((W$27-$I192)&lt;0,0,IF((W$27-$I192)=0,$M192*$P192/12*(12-$J192+1),IF((W$27-$I192)&lt;$O192,$M192*$P192,IF((W$27-$I192)=$O192,$M192-SUM($Q192:V192),0))))))</f>
        <v>0</v>
      </c>
      <c r="X192" s="88">
        <f>IF($N192="정률법",IF((X$27-$I192)&lt;0,0,IF((X$27-$I192)=0,$M192*$P192/12*(12-$J192+1),IF((X$27-$I192)&lt;$O192,($M192-SUM($P192:W192))*$P192,IF((X$27-$I192)=$O192,$M192-SUM($N192:W192),0)))),IF($N192="정액법",IF((X$27-$I192)&lt;0,0,IF((X$27-$I192)=0,$M192*$P192/12*(12-$J192+1),IF((X$27-$I192)&lt;$O192,$M192*$P192,IF((X$27-$I192)=$O192,$M192-SUM($Q192:W192),0))))))</f>
        <v>0</v>
      </c>
      <c r="Y192" s="88">
        <f>IF($N192="정률법",IF((Y$27-$I192)&lt;0,0,IF((Y$27-$I192)=0,$M192*$P192/12*(12-$J192+1),IF((Y$27-$I192)&lt;$O192,($M192-SUM($P192:X192))*$P192,IF((Y$27-$I192)=$O192,$M192-SUM($N192:X192),0)))),IF($N192="정액법",IF((Y$27-$I192)&lt;0,0,IF((Y$27-$I192)=0,$M192*$P192/12*(12-$J192+1),IF((Y$27-$I192)&lt;$O192,$M192*$P192,IF((Y$27-$I192)=$O192,$M192-SUM($Q192:X192),0))))))</f>
        <v>0</v>
      </c>
      <c r="Z192" s="88">
        <f>IF($N192="정률법",IF((Z$27-$I192)&lt;0,0,IF((Z$27-$I192)=0,$M192*$P192/12*(12-$J192+1),IF((Z$27-$I192)&lt;$O192,($M192-SUM($P192:Y192))*$P192,IF((Z$27-$I192)=$O192,$M192-SUM($N192:Y192),0)))),IF($N192="정액법",IF((Z$27-$I192)&lt;0,0,IF((Z$27-$I192)=0,$M192*$P192/12*(12-$J192+1),IF((Z$27-$I192)&lt;$O192,$M192*$P192,IF((Z$27-$I192)=$O192,$M192-SUM($Q192:Y192),0))))))</f>
        <v>0</v>
      </c>
      <c r="AA192" s="88">
        <f>IF($N192="정률법",IF((AA$27-$I192)&lt;0,0,IF((AA$27-$I192)=0,$M192*$P192/12*(12-$J192+1),IF((AA$27-$I192)&lt;$O192,($M192-SUM($P192:Z192))*$P192,IF((AA$27-$I192)=$O192,$M192-SUM($N192:Z192),0)))),IF($N192="정액법",IF((AA$27-$I192)&lt;0,0,IF((AA$27-$I192)=0,$M192*$P192/12*(12-$J192+1),IF((AA$27-$I192)&lt;$O192,$M192*$P192,IF((AA$27-$I192)=$O192,$M192-SUM($Q192:Z192),0))))))</f>
        <v>0</v>
      </c>
      <c r="AB192" s="88">
        <f>IF($N192="정률법",IF((AB$27-$I192)&lt;0,0,IF((AB$27-$I192)=0,$M192*$P192/12*(12-$J192+1),IF((AB$27-$I192)&lt;$O192,($M192-SUM($P192:AA192))*$P192,IF((AB$27-$I192)=$O192,$M192-SUM($N192:AA192),0)))),IF($N192="정액법",IF((AB$27-$I192)&lt;0,0,IF((AB$27-$I192)=0,$M192*$P192/12*(12-$J192+1),IF((AB$27-$I192)&lt;$O192,$M192*$P192,IF((AB$27-$I192)=$O192,$M192-SUM($Q192:AA192),0))))))</f>
        <v>0</v>
      </c>
      <c r="AC192" s="88">
        <f>IF($N192="정률법",IF((AC$27-$I192)&lt;0,0,IF((AC$27-$I192)=0,$M192*$P192/12*(12-$J192+1),IF((AC$27-$I192)&lt;$O192,($M192-SUM($P192:AB192))*$P192,IF((AC$27-$I192)=$O192,$M192-SUM($N192:AB192),0)))),IF($N192="정액법",IF((AC$27-$I192)&lt;0,0,IF((AC$27-$I192)=0,$M192*$P192/12*(12-$J192+1),IF((AC$27-$I192)&lt;$O192,$M192*$P192,IF((AC$27-$I192)=$O192,$M192-SUM($Q192:AB192),0))))))</f>
        <v>0</v>
      </c>
      <c r="AD192" s="88">
        <f>IF($N192="정률법",IF((AD$27-$I192)&lt;0,0,IF((AD$27-$I192)=0,$M192*$P192/12*(12-$J192+1),IF((AD$27-$I192)&lt;$O192,($M192-SUM($P192:AC192))*$P192,IF((AD$27-$I192)=$O192,$M192-SUM($N192:AC192),0)))),IF($N192="정액법",IF((AD$27-$I192)&lt;0,0,IF((AD$27-$I192)=0,$M192*$P192/12*(12-$J192+1),IF((AD$27-$I192)&lt;$O192,$M192*$P192,IF((AD$27-$I192)=$O192,$M192-SUM($Q192:AC192),0))))))</f>
        <v>0</v>
      </c>
      <c r="AE192" s="89"/>
      <c r="AF192" s="90">
        <f>SUM(Q192:AE192)</f>
        <v>0</v>
      </c>
      <c r="AG192" s="88">
        <f t="shared" ref="AG192:AG201" si="112">M192-AF192</f>
        <v>0</v>
      </c>
      <c r="AH192" s="91">
        <f t="shared" ref="AH192:AH201" si="113">IFERROR(INT(AG192*K192/M192),0)</f>
        <v>0</v>
      </c>
      <c r="AI192" s="77"/>
      <c r="AJ192" s="77"/>
      <c r="AK192" s="77"/>
      <c r="AL192" s="77"/>
      <c r="AM192" s="77"/>
      <c r="AN192" s="92"/>
    </row>
    <row r="193" spans="2:40" s="47" customFormat="1" ht="13.5" hidden="1" outlineLevel="2">
      <c r="B193" s="76">
        <v>2</v>
      </c>
      <c r="C193" s="77"/>
      <c r="D193" s="77"/>
      <c r="E193" s="78"/>
      <c r="F193" s="77"/>
      <c r="G193" s="191"/>
      <c r="H193" s="79"/>
      <c r="I193" s="80">
        <f t="shared" si="102"/>
        <v>1900</v>
      </c>
      <c r="J193" s="81" t="str">
        <f>MID(TEXT($H193,"yyyy-mm-dd"),6,2)</f>
        <v>01</v>
      </c>
      <c r="K193" s="82"/>
      <c r="L193" s="82"/>
      <c r="M193" s="83">
        <f>K193+L193</f>
        <v>0</v>
      </c>
      <c r="N193" s="84" t="s">
        <v>75</v>
      </c>
      <c r="O193" s="85">
        <v>8</v>
      </c>
      <c r="P193" s="86">
        <f>IF($N193="정액법",VLOOKUP($O193,[1]Data!$J$3:$L$62,2),IF($N193="정률법",VLOOKUP($O193,[1]Data!$J$3:$L$62,3),"입력검증"))</f>
        <v>0.313</v>
      </c>
      <c r="Q193" s="108"/>
      <c r="R193" s="88">
        <f>IF($N193="정률법",IF((R$27-$I193)&lt;0,0,IF((R$27-$I193)=0,$M193*$P193/12*(12-$J193+1),IF((R$27-$I193)&lt;$O193,($M193-SUM($P193:Q193))*$P193,IF((R$27-$I193)=$O193,$M193-SUM($N193:Q193),0)))),IF($N193="정액법",IF((R$27-$I193)&lt;0,0,IF((R$27-$I193)=0,$M193*$P193/12*(12-$J193+1),IF((R$27-$I193)&lt;$O193,$M193*$P193,IF((R$27-$I193)=$O193,$M193-SUM($Q193:Q193),0))))))</f>
        <v>0</v>
      </c>
      <c r="S193" s="88">
        <f>IF($N193="정률법",IF((S$27-$I193)&lt;0,0,IF((S$27-$I193)=0,$M193*$P193/12*(12-$J193+1),IF((S$27-$I193)&lt;$O193,($M193-SUM($P193:R193))*$P193,IF((S$27-$I193)=$O193,$M193-SUM($N193:R193),0)))),IF($N193="정액법",IF((S$27-$I193)&lt;0,0,IF((S$27-$I193)=0,$M193*$P193/12*(12-$J193+1),IF((S$27-$I193)&lt;$O193,$M193*$P193,IF((S$27-$I193)=$O193,$M193-SUM($Q193:R193),0))))))</f>
        <v>0</v>
      </c>
      <c r="T193" s="88">
        <f>IF($N193="정률법",IF((T$27-$I193)&lt;0,0,IF((T$27-$I193)=0,$M193*$P193/12*(12-$J193+1),IF((T$27-$I193)&lt;$O193,($M193-SUM($P193:S193))*$P193,IF((T$27-$I193)=$O193,$M193-SUM($N193:S193),0)))),IF($N193="정액법",IF((T$27-$I193)&lt;0,0,IF((T$27-$I193)=0,$M193*$P193/12*(12-$J193+1),IF((T$27-$I193)&lt;$O193,$M193*$P193,IF((T$27-$I193)=$O193,$M193-SUM($Q193:S193),0))))))</f>
        <v>0</v>
      </c>
      <c r="U193" s="88">
        <f>IF($N193="정률법",IF((U$27-$I193)&lt;0,0,IF((U$27-$I193)=0,$M193*$P193/12*(12-$J193+1),IF((U$27-$I193)&lt;$O193,($M193-SUM($P193:T193))*$P193,IF((U$27-$I193)=$O193,$M193-SUM($N193:T193),0)))),IF($N193="정액법",IF((U$27-$I193)&lt;0,0,IF((U$27-$I193)=0,$M193*$P193/12*(12-$J193+1),IF((U$27-$I193)&lt;$O193,$M193*$P193,IF((U$27-$I193)=$O193,$M193-SUM($Q193:T193),0))))))</f>
        <v>0</v>
      </c>
      <c r="V193" s="88">
        <f>IF($N193="정률법",IF((V$27-$I193)&lt;0,0,IF((V$27-$I193)=0,$M193*$P193/12*(12-$J193+1),IF((V$27-$I193)&lt;$O193,($M193-SUM($P193:U193))*$P193,IF((V$27-$I193)=$O193,$M193-SUM($N193:U193),0)))),IF($N193="정액법",IF((V$27-$I193)&lt;0,0,IF((V$27-$I193)=0,$M193*$P193/12*(12-$J193+1),IF((V$27-$I193)&lt;$O193,$M193*$P193,IF((V$27-$I193)=$O193,$M193-SUM($Q193:U193),0))))))</f>
        <v>0</v>
      </c>
      <c r="W193" s="88">
        <f>IF($N193="정률법",IF((W$27-$I193)&lt;0,0,IF((W$27-$I193)=0,$M193*$P193/12*(12-$J193+1),IF((W$27-$I193)&lt;$O193,($M193-SUM($P193:V193))*$P193,IF((W$27-$I193)=$O193,$M193-SUM($N193:V193),0)))),IF($N193="정액법",IF((W$27-$I193)&lt;0,0,IF((W$27-$I193)=0,$M193*$P193/12*(12-$J193+1),IF((W$27-$I193)&lt;$O193,$M193*$P193,IF((W$27-$I193)=$O193,$M193-SUM($Q193:V193),0))))))</f>
        <v>0</v>
      </c>
      <c r="X193" s="88">
        <f>IF($N193="정률법",IF((X$27-$I193)&lt;0,0,IF((X$27-$I193)=0,$M193*$P193/12*(12-$J193+1),IF((X$27-$I193)&lt;$O193,($M193-SUM($P193:W193))*$P193,IF((X$27-$I193)=$O193,$M193-SUM($N193:W193),0)))),IF($N193="정액법",IF((X$27-$I193)&lt;0,0,IF((X$27-$I193)=0,$M193*$P193/12*(12-$J193+1),IF((X$27-$I193)&lt;$O193,$M193*$P193,IF((X$27-$I193)=$O193,$M193-SUM($Q193:W193),0))))))</f>
        <v>0</v>
      </c>
      <c r="Y193" s="88">
        <f>IF($N193="정률법",IF((Y$27-$I193)&lt;0,0,IF((Y$27-$I193)=0,$M193*$P193/12*(12-$J193+1),IF((Y$27-$I193)&lt;$O193,($M193-SUM($P193:X193))*$P193,IF((Y$27-$I193)=$O193,$M193-SUM($N193:X193),0)))),IF($N193="정액법",IF((Y$27-$I193)&lt;0,0,IF((Y$27-$I193)=0,$M193*$P193/12*(12-$J193+1),IF((Y$27-$I193)&lt;$O193,$M193*$P193,IF((Y$27-$I193)=$O193,$M193-SUM($Q193:X193),0))))))</f>
        <v>0</v>
      </c>
      <c r="Z193" s="88">
        <f>IF($N193="정률법",IF((Z$27-$I193)&lt;0,0,IF((Z$27-$I193)=0,$M193*$P193/12*(12-$J193+1),IF((Z$27-$I193)&lt;$O193,($M193-SUM($P193:Y193))*$P193,IF((Z$27-$I193)=$O193,$M193-SUM($N193:Y193),0)))),IF($N193="정액법",IF((Z$27-$I193)&lt;0,0,IF((Z$27-$I193)=0,$M193*$P193/12*(12-$J193+1),IF((Z$27-$I193)&lt;$O193,$M193*$P193,IF((Z$27-$I193)=$O193,$M193-SUM($Q193:Y193),0))))))</f>
        <v>0</v>
      </c>
      <c r="AA193" s="88">
        <f>IF($N193="정률법",IF((AA$27-$I193)&lt;0,0,IF((AA$27-$I193)=0,$M193*$P193/12*(12-$J193+1),IF((AA$27-$I193)&lt;$O193,($M193-SUM($P193:Z193))*$P193,IF((AA$27-$I193)=$O193,$M193-SUM($N193:Z193),0)))),IF($N193="정액법",IF((AA$27-$I193)&lt;0,0,IF((AA$27-$I193)=0,$M193*$P193/12*(12-$J193+1),IF((AA$27-$I193)&lt;$O193,$M193*$P193,IF((AA$27-$I193)=$O193,$M193-SUM($Q193:Z193),0))))))</f>
        <v>0</v>
      </c>
      <c r="AB193" s="88">
        <f>IF($N193="정률법",IF((AB$27-$I193)&lt;0,0,IF((AB$27-$I193)=0,$M193*$P193/12*(12-$J193+1),IF((AB$27-$I193)&lt;$O193,($M193-SUM($P193:AA193))*$P193,IF((AB$27-$I193)=$O193,$M193-SUM($N193:AA193),0)))),IF($N193="정액법",IF((AB$27-$I193)&lt;0,0,IF((AB$27-$I193)=0,$M193*$P193/12*(12-$J193+1),IF((AB$27-$I193)&lt;$O193,$M193*$P193,IF((AB$27-$I193)=$O193,$M193-SUM($Q193:AA193),0))))))</f>
        <v>0</v>
      </c>
      <c r="AC193" s="88">
        <f>IF($N193="정률법",IF((AC$27-$I193)&lt;0,0,IF((AC$27-$I193)=0,$M193*$P193/12*(12-$J193+1),IF((AC$27-$I193)&lt;$O193,($M193-SUM($P193:AB193))*$P193,IF((AC$27-$I193)=$O193,$M193-SUM($N193:AB193),0)))),IF($N193="정액법",IF((AC$27-$I193)&lt;0,0,IF((AC$27-$I193)=0,$M193*$P193/12*(12-$J193+1),IF((AC$27-$I193)&lt;$O193,$M193*$P193,IF((AC$27-$I193)=$O193,$M193-SUM($Q193:AB193),0))))))</f>
        <v>0</v>
      </c>
      <c r="AD193" s="88">
        <f>IF($N193="정률법",IF((AD$27-$I193)&lt;0,0,IF((AD$27-$I193)=0,$M193*$P193/12*(12-$J193+1),IF((AD$27-$I193)&lt;$O193,($M193-SUM($P193:AC193))*$P193,IF((AD$27-$I193)=$O193,$M193-SUM($N193:AC193),0)))),IF($N193="정액법",IF((AD$27-$I193)&lt;0,0,IF((AD$27-$I193)=0,$M193*$P193/12*(12-$J193+1),IF((AD$27-$I193)&lt;$O193,$M193*$P193,IF((AD$27-$I193)=$O193,$M193-SUM($Q193:AC193),0))))))</f>
        <v>0</v>
      </c>
      <c r="AE193" s="89"/>
      <c r="AF193" s="90">
        <f t="shared" ref="AF193:AF201" si="114">SUM(Q193:AE193)</f>
        <v>0</v>
      </c>
      <c r="AG193" s="88">
        <f t="shared" si="112"/>
        <v>0</v>
      </c>
      <c r="AH193" s="91">
        <f t="shared" si="113"/>
        <v>0</v>
      </c>
      <c r="AI193" s="77"/>
      <c r="AJ193" s="77"/>
      <c r="AK193" s="77"/>
      <c r="AL193" s="77"/>
      <c r="AM193" s="77"/>
      <c r="AN193" s="92"/>
    </row>
    <row r="194" spans="2:40" s="47" customFormat="1" ht="13.5" hidden="1" outlineLevel="2">
      <c r="B194" s="76">
        <v>3</v>
      </c>
      <c r="C194" s="77"/>
      <c r="D194" s="77"/>
      <c r="E194" s="78"/>
      <c r="F194" s="77"/>
      <c r="G194" s="191"/>
      <c r="H194" s="79"/>
      <c r="I194" s="80">
        <f t="shared" si="102"/>
        <v>1900</v>
      </c>
      <c r="J194" s="81" t="str">
        <f t="shared" ref="J194:J201" si="115">MID(TEXT($H194,"yyyy-mm-dd"),6,2)</f>
        <v>01</v>
      </c>
      <c r="K194" s="82"/>
      <c r="L194" s="82"/>
      <c r="M194" s="83">
        <f t="shared" ref="M194:M201" si="116">K194+L194</f>
        <v>0</v>
      </c>
      <c r="N194" s="84" t="s">
        <v>75</v>
      </c>
      <c r="O194" s="85">
        <v>10</v>
      </c>
      <c r="P194" s="86">
        <f>IF($N194="정액법",VLOOKUP($O194,[1]Data!$J$3:$L$62,2),IF($N194="정률법",VLOOKUP($O194,[1]Data!$J$3:$L$62,3),"입력검증"))</f>
        <v>0.25900000000000001</v>
      </c>
      <c r="Q194" s="108"/>
      <c r="R194" s="88">
        <f>IF($N194="정률법",IF((R$27-$I194)&lt;0,0,IF((R$27-$I194)=0,$M194*$P194/12*(12-$J194+1),IF((R$27-$I194)&lt;$O194,($M194-SUM($P194:Q194))*$P194,IF((R$27-$I194)=$O194,$M194-SUM($N194:Q194),0)))),IF($N194="정액법",IF((R$27-$I194)&lt;0,0,IF((R$27-$I194)=0,$M194*$P194/12*(12-$J194+1),IF((R$27-$I194)&lt;$O194,$M194*$P194,IF((R$27-$I194)=$O194,$M194-SUM($Q194:Q194),0))))))</f>
        <v>0</v>
      </c>
      <c r="S194" s="88">
        <f>IF($N194="정률법",IF((S$27-$I194)&lt;0,0,IF((S$27-$I194)=0,$M194*$P194/12*(12-$J194+1),IF((S$27-$I194)&lt;$O194,($M194-SUM($P194:R194))*$P194,IF((S$27-$I194)=$O194,$M194-SUM($N194:R194),0)))),IF($N194="정액법",IF((S$27-$I194)&lt;0,0,IF((S$27-$I194)=0,$M194*$P194/12*(12-$J194+1),IF((S$27-$I194)&lt;$O194,$M194*$P194,IF((S$27-$I194)=$O194,$M194-SUM($Q194:R194),0))))))</f>
        <v>0</v>
      </c>
      <c r="T194" s="88">
        <f>IF($N194="정률법",IF((T$27-$I194)&lt;0,0,IF((T$27-$I194)=0,$M194*$P194/12*(12-$J194+1),IF((T$27-$I194)&lt;$O194,($M194-SUM($P194:S194))*$P194,IF((T$27-$I194)=$O194,$M194-SUM($N194:S194),0)))),IF($N194="정액법",IF((T$27-$I194)&lt;0,0,IF((T$27-$I194)=0,$M194*$P194/12*(12-$J194+1),IF((T$27-$I194)&lt;$O194,$M194*$P194,IF((T$27-$I194)=$O194,$M194-SUM($Q194:S194),0))))))</f>
        <v>0</v>
      </c>
      <c r="U194" s="88">
        <f>IF($N194="정률법",IF((U$27-$I194)&lt;0,0,IF((U$27-$I194)=0,$M194*$P194/12*(12-$J194+1),IF((U$27-$I194)&lt;$O194,($M194-SUM($P194:T194))*$P194,IF((U$27-$I194)=$O194,$M194-SUM($N194:T194),0)))),IF($N194="정액법",IF((U$27-$I194)&lt;0,0,IF((U$27-$I194)=0,$M194*$P194/12*(12-$J194+1),IF((U$27-$I194)&lt;$O194,$M194*$P194,IF((U$27-$I194)=$O194,$M194-SUM($Q194:T194),0))))))</f>
        <v>0</v>
      </c>
      <c r="V194" s="88">
        <f>IF($N194="정률법",IF((V$27-$I194)&lt;0,0,IF((V$27-$I194)=0,$M194*$P194/12*(12-$J194+1),IF((V$27-$I194)&lt;$O194,($M194-SUM($P194:U194))*$P194,IF((V$27-$I194)=$O194,$M194-SUM($N194:U194),0)))),IF($N194="정액법",IF((V$27-$I194)&lt;0,0,IF((V$27-$I194)=0,$M194*$P194/12*(12-$J194+1),IF((V$27-$I194)&lt;$O194,$M194*$P194,IF((V$27-$I194)=$O194,$M194-SUM($Q194:U194),0))))))</f>
        <v>0</v>
      </c>
      <c r="W194" s="88">
        <f>IF($N194="정률법",IF((W$27-$I194)&lt;0,0,IF((W$27-$I194)=0,$M194*$P194/12*(12-$J194+1),IF((W$27-$I194)&lt;$O194,($M194-SUM($P194:V194))*$P194,IF((W$27-$I194)=$O194,$M194-SUM($N194:V194),0)))),IF($N194="정액법",IF((W$27-$I194)&lt;0,0,IF((W$27-$I194)=0,$M194*$P194/12*(12-$J194+1),IF((W$27-$I194)&lt;$O194,$M194*$P194,IF((W$27-$I194)=$O194,$M194-SUM($Q194:V194),0))))))</f>
        <v>0</v>
      </c>
      <c r="X194" s="88">
        <f>IF($N194="정률법",IF((X$27-$I194)&lt;0,0,IF((X$27-$I194)=0,$M194*$P194/12*(12-$J194+1),IF((X$27-$I194)&lt;$O194,($M194-SUM($P194:W194))*$P194,IF((X$27-$I194)=$O194,$M194-SUM($N194:W194),0)))),IF($N194="정액법",IF((X$27-$I194)&lt;0,0,IF((X$27-$I194)=0,$M194*$P194/12*(12-$J194+1),IF((X$27-$I194)&lt;$O194,$M194*$P194,IF((X$27-$I194)=$O194,$M194-SUM($Q194:W194),0))))))</f>
        <v>0</v>
      </c>
      <c r="Y194" s="88">
        <f>IF($N194="정률법",IF((Y$27-$I194)&lt;0,0,IF((Y$27-$I194)=0,$M194*$P194/12*(12-$J194+1),IF((Y$27-$I194)&lt;$O194,($M194-SUM($P194:X194))*$P194,IF((Y$27-$I194)=$O194,$M194-SUM($N194:X194),0)))),IF($N194="정액법",IF((Y$27-$I194)&lt;0,0,IF((Y$27-$I194)=0,$M194*$P194/12*(12-$J194+1),IF((Y$27-$I194)&lt;$O194,$M194*$P194,IF((Y$27-$I194)=$O194,$M194-SUM($Q194:X194),0))))))</f>
        <v>0</v>
      </c>
      <c r="Z194" s="88">
        <f>IF($N194="정률법",IF((Z$27-$I194)&lt;0,0,IF((Z$27-$I194)=0,$M194*$P194/12*(12-$J194+1),IF((Z$27-$I194)&lt;$O194,($M194-SUM($P194:Y194))*$P194,IF((Z$27-$I194)=$O194,$M194-SUM($N194:Y194),0)))),IF($N194="정액법",IF((Z$27-$I194)&lt;0,0,IF((Z$27-$I194)=0,$M194*$P194/12*(12-$J194+1),IF((Z$27-$I194)&lt;$O194,$M194*$P194,IF((Z$27-$I194)=$O194,$M194-SUM($Q194:Y194),0))))))</f>
        <v>0</v>
      </c>
      <c r="AA194" s="88">
        <f>IF($N194="정률법",IF((AA$27-$I194)&lt;0,0,IF((AA$27-$I194)=0,$M194*$P194/12*(12-$J194+1),IF((AA$27-$I194)&lt;$O194,($M194-SUM($P194:Z194))*$P194,IF((AA$27-$I194)=$O194,$M194-SUM($N194:Z194),0)))),IF($N194="정액법",IF((AA$27-$I194)&lt;0,0,IF((AA$27-$I194)=0,$M194*$P194/12*(12-$J194+1),IF((AA$27-$I194)&lt;$O194,$M194*$P194,IF((AA$27-$I194)=$O194,$M194-SUM($Q194:Z194),0))))))</f>
        <v>0</v>
      </c>
      <c r="AB194" s="88">
        <f>IF($N194="정률법",IF((AB$27-$I194)&lt;0,0,IF((AB$27-$I194)=0,$M194*$P194/12*(12-$J194+1),IF((AB$27-$I194)&lt;$O194,($M194-SUM($P194:AA194))*$P194,IF((AB$27-$I194)=$O194,$M194-SUM($N194:AA194),0)))),IF($N194="정액법",IF((AB$27-$I194)&lt;0,0,IF((AB$27-$I194)=0,$M194*$P194/12*(12-$J194+1),IF((AB$27-$I194)&lt;$O194,$M194*$P194,IF((AB$27-$I194)=$O194,$M194-SUM($Q194:AA194),0))))))</f>
        <v>0</v>
      </c>
      <c r="AC194" s="88">
        <f>IF($N194="정률법",IF((AC$27-$I194)&lt;0,0,IF((AC$27-$I194)=0,$M194*$P194/12*(12-$J194+1),IF((AC$27-$I194)&lt;$O194,($M194-SUM($P194:AB194))*$P194,IF((AC$27-$I194)=$O194,$M194-SUM($N194:AB194),0)))),IF($N194="정액법",IF((AC$27-$I194)&lt;0,0,IF((AC$27-$I194)=0,$M194*$P194/12*(12-$J194+1),IF((AC$27-$I194)&lt;$O194,$M194*$P194,IF((AC$27-$I194)=$O194,$M194-SUM($Q194:AB194),0))))))</f>
        <v>0</v>
      </c>
      <c r="AD194" s="88">
        <f>IF($N194="정률법",IF((AD$27-$I194)&lt;0,0,IF((AD$27-$I194)=0,$M194*$P194/12*(12-$J194+1),IF((AD$27-$I194)&lt;$O194,($M194-SUM($P194:AC194))*$P194,IF((AD$27-$I194)=$O194,$M194-SUM($N194:AC194),0)))),IF($N194="정액법",IF((AD$27-$I194)&lt;0,0,IF((AD$27-$I194)=0,$M194*$P194/12*(12-$J194+1),IF((AD$27-$I194)&lt;$O194,$M194*$P194,IF((AD$27-$I194)=$O194,$M194-SUM($Q194:AC194),0))))))</f>
        <v>0</v>
      </c>
      <c r="AE194" s="89"/>
      <c r="AF194" s="90">
        <f t="shared" si="114"/>
        <v>0</v>
      </c>
      <c r="AG194" s="88">
        <f t="shared" si="112"/>
        <v>0</v>
      </c>
      <c r="AH194" s="91">
        <f t="shared" si="113"/>
        <v>0</v>
      </c>
      <c r="AI194" s="77"/>
      <c r="AJ194" s="77"/>
      <c r="AK194" s="77"/>
      <c r="AL194" s="77"/>
      <c r="AM194" s="77"/>
      <c r="AN194" s="92"/>
    </row>
    <row r="195" spans="2:40" s="47" customFormat="1" ht="13.5" hidden="1" outlineLevel="2">
      <c r="B195" s="76">
        <v>4</v>
      </c>
      <c r="C195" s="77"/>
      <c r="D195" s="77"/>
      <c r="E195" s="78"/>
      <c r="F195" s="77"/>
      <c r="G195" s="191"/>
      <c r="H195" s="79"/>
      <c r="I195" s="80">
        <f t="shared" si="102"/>
        <v>1900</v>
      </c>
      <c r="J195" s="81" t="str">
        <f t="shared" si="115"/>
        <v>01</v>
      </c>
      <c r="K195" s="82"/>
      <c r="L195" s="82"/>
      <c r="M195" s="83">
        <f t="shared" si="116"/>
        <v>0</v>
      </c>
      <c r="N195" s="84" t="s">
        <v>75</v>
      </c>
      <c r="O195" s="85">
        <v>5</v>
      </c>
      <c r="P195" s="86">
        <f>IF($N195="정액법",VLOOKUP($O195,[1]Data!$J$3:$L$62,2),IF($N195="정률법",VLOOKUP($O195,[1]Data!$J$3:$L$62,3),"입력검증"))</f>
        <v>0.45100000000000001</v>
      </c>
      <c r="Q195" s="108"/>
      <c r="R195" s="88">
        <f>IF($N195="정률법",IF((R$27-$I195)&lt;0,0,IF((R$27-$I195)=0,$M195*$P195/12*(12-$J195+1),IF((R$27-$I195)&lt;$O195,($M195-SUM($P195:Q195))*$P195,IF((R$27-$I195)=$O195,$M195-SUM($N195:Q195),0)))),IF($N195="정액법",IF((R$27-$I195)&lt;0,0,IF((R$27-$I195)=0,$M195*$P195/12*(12-$J195+1),IF((R$27-$I195)&lt;$O195,$M195*$P195,IF((R$27-$I195)=$O195,$M195-SUM($Q195:Q195),0))))))</f>
        <v>0</v>
      </c>
      <c r="S195" s="88">
        <f>IF($N195="정률법",IF((S$27-$I195)&lt;0,0,IF((S$27-$I195)=0,$M195*$P195/12*(12-$J195+1),IF((S$27-$I195)&lt;$O195,($M195-SUM($P195:R195))*$P195,IF((S$27-$I195)=$O195,$M195-SUM($N195:R195),0)))),IF($N195="정액법",IF((S$27-$I195)&lt;0,0,IF((S$27-$I195)=0,$M195*$P195/12*(12-$J195+1),IF((S$27-$I195)&lt;$O195,$M195*$P195,IF((S$27-$I195)=$O195,$M195-SUM($Q195:R195),0))))))</f>
        <v>0</v>
      </c>
      <c r="T195" s="88">
        <f>IF($N195="정률법",IF((T$27-$I195)&lt;0,0,IF((T$27-$I195)=0,$M195*$P195/12*(12-$J195+1),IF((T$27-$I195)&lt;$O195,($M195-SUM($P195:S195))*$P195,IF((T$27-$I195)=$O195,$M195-SUM($N195:S195),0)))),IF($N195="정액법",IF((T$27-$I195)&lt;0,0,IF((T$27-$I195)=0,$M195*$P195/12*(12-$J195+1),IF((T$27-$I195)&lt;$O195,$M195*$P195,IF((T$27-$I195)=$O195,$M195-SUM($Q195:S195),0))))))</f>
        <v>0</v>
      </c>
      <c r="U195" s="88">
        <f>IF($N195="정률법",IF((U$27-$I195)&lt;0,0,IF((U$27-$I195)=0,$M195*$P195/12*(12-$J195+1),IF((U$27-$I195)&lt;$O195,($M195-SUM($P195:T195))*$P195,IF((U$27-$I195)=$O195,$M195-SUM($N195:T195),0)))),IF($N195="정액법",IF((U$27-$I195)&lt;0,0,IF((U$27-$I195)=0,$M195*$P195/12*(12-$J195+1),IF((U$27-$I195)&lt;$O195,$M195*$P195,IF((U$27-$I195)=$O195,$M195-SUM($Q195:T195),0))))))</f>
        <v>0</v>
      </c>
      <c r="V195" s="88">
        <f>IF($N195="정률법",IF((V$27-$I195)&lt;0,0,IF((V$27-$I195)=0,$M195*$P195/12*(12-$J195+1),IF((V$27-$I195)&lt;$O195,($M195-SUM($P195:U195))*$P195,IF((V$27-$I195)=$O195,$M195-SUM($N195:U195),0)))),IF($N195="정액법",IF((V$27-$I195)&lt;0,0,IF((V$27-$I195)=0,$M195*$P195/12*(12-$J195+1),IF((V$27-$I195)&lt;$O195,$M195*$P195,IF((V$27-$I195)=$O195,$M195-SUM($Q195:U195),0))))))</f>
        <v>0</v>
      </c>
      <c r="W195" s="88">
        <f>IF($N195="정률법",IF((W$27-$I195)&lt;0,0,IF((W$27-$I195)=0,$M195*$P195/12*(12-$J195+1),IF((W$27-$I195)&lt;$O195,($M195-SUM($P195:V195))*$P195,IF((W$27-$I195)=$O195,$M195-SUM($N195:V195),0)))),IF($N195="정액법",IF((W$27-$I195)&lt;0,0,IF((W$27-$I195)=0,$M195*$P195/12*(12-$J195+1),IF((W$27-$I195)&lt;$O195,$M195*$P195,IF((W$27-$I195)=$O195,$M195-SUM($Q195:V195),0))))))</f>
        <v>0</v>
      </c>
      <c r="X195" s="88">
        <f>IF($N195="정률법",IF((X$27-$I195)&lt;0,0,IF((X$27-$I195)=0,$M195*$P195/12*(12-$J195+1),IF((X$27-$I195)&lt;$O195,($M195-SUM($P195:W195))*$P195,IF((X$27-$I195)=$O195,$M195-SUM($N195:W195),0)))),IF($N195="정액법",IF((X$27-$I195)&lt;0,0,IF((X$27-$I195)=0,$M195*$P195/12*(12-$J195+1),IF((X$27-$I195)&lt;$O195,$M195*$P195,IF((X$27-$I195)=$O195,$M195-SUM($Q195:W195),0))))))</f>
        <v>0</v>
      </c>
      <c r="Y195" s="88">
        <f>IF($N195="정률법",IF((Y$27-$I195)&lt;0,0,IF((Y$27-$I195)=0,$M195*$P195/12*(12-$J195+1),IF((Y$27-$I195)&lt;$O195,($M195-SUM($P195:X195))*$P195,IF((Y$27-$I195)=$O195,$M195-SUM($N195:X195),0)))),IF($N195="정액법",IF((Y$27-$I195)&lt;0,0,IF((Y$27-$I195)=0,$M195*$P195/12*(12-$J195+1),IF((Y$27-$I195)&lt;$O195,$M195*$P195,IF((Y$27-$I195)=$O195,$M195-SUM($Q195:X195),0))))))</f>
        <v>0</v>
      </c>
      <c r="Z195" s="88">
        <f>IF($N195="정률법",IF((Z$27-$I195)&lt;0,0,IF((Z$27-$I195)=0,$M195*$P195/12*(12-$J195+1),IF((Z$27-$I195)&lt;$O195,($M195-SUM($P195:Y195))*$P195,IF((Z$27-$I195)=$O195,$M195-SUM($N195:Y195),0)))),IF($N195="정액법",IF((Z$27-$I195)&lt;0,0,IF((Z$27-$I195)=0,$M195*$P195/12*(12-$J195+1),IF((Z$27-$I195)&lt;$O195,$M195*$P195,IF((Z$27-$I195)=$O195,$M195-SUM($Q195:Y195),0))))))</f>
        <v>0</v>
      </c>
      <c r="AA195" s="88">
        <f>IF($N195="정률법",IF((AA$27-$I195)&lt;0,0,IF((AA$27-$I195)=0,$M195*$P195/12*(12-$J195+1),IF((AA$27-$I195)&lt;$O195,($M195-SUM($P195:Z195))*$P195,IF((AA$27-$I195)=$O195,$M195-SUM($N195:Z195),0)))),IF($N195="정액법",IF((AA$27-$I195)&lt;0,0,IF((AA$27-$I195)=0,$M195*$P195/12*(12-$J195+1),IF((AA$27-$I195)&lt;$O195,$M195*$P195,IF((AA$27-$I195)=$O195,$M195-SUM($Q195:Z195),0))))))</f>
        <v>0</v>
      </c>
      <c r="AB195" s="88">
        <f>IF($N195="정률법",IF((AB$27-$I195)&lt;0,0,IF((AB$27-$I195)=0,$M195*$P195/12*(12-$J195+1),IF((AB$27-$I195)&lt;$O195,($M195-SUM($P195:AA195))*$P195,IF((AB$27-$I195)=$O195,$M195-SUM($N195:AA195),0)))),IF($N195="정액법",IF((AB$27-$I195)&lt;0,0,IF((AB$27-$I195)=0,$M195*$P195/12*(12-$J195+1),IF((AB$27-$I195)&lt;$O195,$M195*$P195,IF((AB$27-$I195)=$O195,$M195-SUM($Q195:AA195),0))))))</f>
        <v>0</v>
      </c>
      <c r="AC195" s="88">
        <f>IF($N195="정률법",IF((AC$27-$I195)&lt;0,0,IF((AC$27-$I195)=0,$M195*$P195/12*(12-$J195+1),IF((AC$27-$I195)&lt;$O195,($M195-SUM($P195:AB195))*$P195,IF((AC$27-$I195)=$O195,$M195-SUM($N195:AB195),0)))),IF($N195="정액법",IF((AC$27-$I195)&lt;0,0,IF((AC$27-$I195)=0,$M195*$P195/12*(12-$J195+1),IF((AC$27-$I195)&lt;$O195,$M195*$P195,IF((AC$27-$I195)=$O195,$M195-SUM($Q195:AB195),0))))))</f>
        <v>0</v>
      </c>
      <c r="AD195" s="88">
        <f>IF($N195="정률법",IF((AD$27-$I195)&lt;0,0,IF((AD$27-$I195)=0,$M195*$P195/12*(12-$J195+1),IF((AD$27-$I195)&lt;$O195,($M195-SUM($P195:AC195))*$P195,IF((AD$27-$I195)=$O195,$M195-SUM($N195:AC195),0)))),IF($N195="정액법",IF((AD$27-$I195)&lt;0,0,IF((AD$27-$I195)=0,$M195*$P195/12*(12-$J195+1),IF((AD$27-$I195)&lt;$O195,$M195*$P195,IF((AD$27-$I195)=$O195,$M195-SUM($Q195:AC195),0))))))</f>
        <v>0</v>
      </c>
      <c r="AE195" s="89"/>
      <c r="AF195" s="90">
        <f t="shared" si="114"/>
        <v>0</v>
      </c>
      <c r="AG195" s="88">
        <f t="shared" si="112"/>
        <v>0</v>
      </c>
      <c r="AH195" s="91">
        <f t="shared" si="113"/>
        <v>0</v>
      </c>
      <c r="AI195" s="77"/>
      <c r="AJ195" s="77"/>
      <c r="AK195" s="77"/>
      <c r="AL195" s="77"/>
      <c r="AM195" s="77"/>
      <c r="AN195" s="92"/>
    </row>
    <row r="196" spans="2:40" s="47" customFormat="1" ht="13.5" hidden="1" outlineLevel="2">
      <c r="B196" s="76">
        <v>5</v>
      </c>
      <c r="C196" s="77"/>
      <c r="D196" s="77"/>
      <c r="E196" s="78"/>
      <c r="F196" s="77"/>
      <c r="G196" s="191"/>
      <c r="H196" s="79"/>
      <c r="I196" s="80">
        <f t="shared" si="102"/>
        <v>1900</v>
      </c>
      <c r="J196" s="81" t="str">
        <f t="shared" si="115"/>
        <v>01</v>
      </c>
      <c r="K196" s="82"/>
      <c r="L196" s="82"/>
      <c r="M196" s="83">
        <f t="shared" si="116"/>
        <v>0</v>
      </c>
      <c r="N196" s="84" t="s">
        <v>75</v>
      </c>
      <c r="O196" s="85">
        <v>8</v>
      </c>
      <c r="P196" s="86">
        <f>IF($N196="정액법",VLOOKUP($O196,[1]Data!$J$3:$L$62,2),IF($N196="정률법",VLOOKUP($O196,[1]Data!$J$3:$L$62,3),"입력검증"))</f>
        <v>0.313</v>
      </c>
      <c r="Q196" s="108"/>
      <c r="R196" s="88">
        <f>IF($N196="정률법",IF((R$27-$I196)&lt;0,0,IF((R$27-$I196)=0,$M196*$P196/12*(12-$J196+1),IF((R$27-$I196)&lt;$O196,($M196-SUM($P196:Q196))*$P196,IF((R$27-$I196)=$O196,$M196-SUM($N196:Q196),0)))),IF($N196="정액법",IF((R$27-$I196)&lt;0,0,IF((R$27-$I196)=0,$M196*$P196/12*(12-$J196+1),IF((R$27-$I196)&lt;$O196,$M196*$P196,IF((R$27-$I196)=$O196,$M196-SUM($Q196:Q196),0))))))</f>
        <v>0</v>
      </c>
      <c r="S196" s="88">
        <f>IF($N196="정률법",IF((S$27-$I196)&lt;0,0,IF((S$27-$I196)=0,$M196*$P196/12*(12-$J196+1),IF((S$27-$I196)&lt;$O196,($M196-SUM($P196:R196))*$P196,IF((S$27-$I196)=$O196,$M196-SUM($N196:R196),0)))),IF($N196="정액법",IF((S$27-$I196)&lt;0,0,IF((S$27-$I196)=0,$M196*$P196/12*(12-$J196+1),IF((S$27-$I196)&lt;$O196,$M196*$P196,IF((S$27-$I196)=$O196,$M196-SUM($Q196:R196),0))))))</f>
        <v>0</v>
      </c>
      <c r="T196" s="88">
        <f>IF($N196="정률법",IF((T$27-$I196)&lt;0,0,IF((T$27-$I196)=0,$M196*$P196/12*(12-$J196+1),IF((T$27-$I196)&lt;$O196,($M196-SUM($P196:S196))*$P196,IF((T$27-$I196)=$O196,$M196-SUM($N196:S196),0)))),IF($N196="정액법",IF((T$27-$I196)&lt;0,0,IF((T$27-$I196)=0,$M196*$P196/12*(12-$J196+1),IF((T$27-$I196)&lt;$O196,$M196*$P196,IF((T$27-$I196)=$O196,$M196-SUM($Q196:S196),0))))))</f>
        <v>0</v>
      </c>
      <c r="U196" s="88">
        <f>IF($N196="정률법",IF((U$27-$I196)&lt;0,0,IF((U$27-$I196)=0,$M196*$P196/12*(12-$J196+1),IF((U$27-$I196)&lt;$O196,($M196-SUM($P196:T196))*$P196,IF((U$27-$I196)=$O196,$M196-SUM($N196:T196),0)))),IF($N196="정액법",IF((U$27-$I196)&lt;0,0,IF((U$27-$I196)=0,$M196*$P196/12*(12-$J196+1),IF((U$27-$I196)&lt;$O196,$M196*$P196,IF((U$27-$I196)=$O196,$M196-SUM($Q196:T196),0))))))</f>
        <v>0</v>
      </c>
      <c r="V196" s="88">
        <f>IF($N196="정률법",IF((V$27-$I196)&lt;0,0,IF((V$27-$I196)=0,$M196*$P196/12*(12-$J196+1),IF((V$27-$I196)&lt;$O196,($M196-SUM($P196:U196))*$P196,IF((V$27-$I196)=$O196,$M196-SUM($N196:U196),0)))),IF($N196="정액법",IF((V$27-$I196)&lt;0,0,IF((V$27-$I196)=0,$M196*$P196/12*(12-$J196+1),IF((V$27-$I196)&lt;$O196,$M196*$P196,IF((V$27-$I196)=$O196,$M196-SUM($Q196:U196),0))))))</f>
        <v>0</v>
      </c>
      <c r="W196" s="88">
        <f>IF($N196="정률법",IF((W$27-$I196)&lt;0,0,IF((W$27-$I196)=0,$M196*$P196/12*(12-$J196+1),IF((W$27-$I196)&lt;$O196,($M196-SUM($P196:V196))*$P196,IF((W$27-$I196)=$O196,$M196-SUM($N196:V196),0)))),IF($N196="정액법",IF((W$27-$I196)&lt;0,0,IF((W$27-$I196)=0,$M196*$P196/12*(12-$J196+1),IF((W$27-$I196)&lt;$O196,$M196*$P196,IF((W$27-$I196)=$O196,$M196-SUM($Q196:V196),0))))))</f>
        <v>0</v>
      </c>
      <c r="X196" s="88">
        <f>IF($N196="정률법",IF((X$27-$I196)&lt;0,0,IF((X$27-$I196)=0,$M196*$P196/12*(12-$J196+1),IF((X$27-$I196)&lt;$O196,($M196-SUM($P196:W196))*$P196,IF((X$27-$I196)=$O196,$M196-SUM($N196:W196),0)))),IF($N196="정액법",IF((X$27-$I196)&lt;0,0,IF((X$27-$I196)=0,$M196*$P196/12*(12-$J196+1),IF((X$27-$I196)&lt;$O196,$M196*$P196,IF((X$27-$I196)=$O196,$M196-SUM($Q196:W196),0))))))</f>
        <v>0</v>
      </c>
      <c r="Y196" s="88">
        <f>IF($N196="정률법",IF((Y$27-$I196)&lt;0,0,IF((Y$27-$I196)=0,$M196*$P196/12*(12-$J196+1),IF((Y$27-$I196)&lt;$O196,($M196-SUM($P196:X196))*$P196,IF((Y$27-$I196)=$O196,$M196-SUM($N196:X196),0)))),IF($N196="정액법",IF((Y$27-$I196)&lt;0,0,IF((Y$27-$I196)=0,$M196*$P196/12*(12-$J196+1),IF((Y$27-$I196)&lt;$O196,$M196*$P196,IF((Y$27-$I196)=$O196,$M196-SUM($Q196:X196),0))))))</f>
        <v>0</v>
      </c>
      <c r="Z196" s="88">
        <f>IF($N196="정률법",IF((Z$27-$I196)&lt;0,0,IF((Z$27-$I196)=0,$M196*$P196/12*(12-$J196+1),IF((Z$27-$I196)&lt;$O196,($M196-SUM($P196:Y196))*$P196,IF((Z$27-$I196)=$O196,$M196-SUM($N196:Y196),0)))),IF($N196="정액법",IF((Z$27-$I196)&lt;0,0,IF((Z$27-$I196)=0,$M196*$P196/12*(12-$J196+1),IF((Z$27-$I196)&lt;$O196,$M196*$P196,IF((Z$27-$I196)=$O196,$M196-SUM($Q196:Y196),0))))))</f>
        <v>0</v>
      </c>
      <c r="AA196" s="88">
        <f>IF($N196="정률법",IF((AA$27-$I196)&lt;0,0,IF((AA$27-$I196)=0,$M196*$P196/12*(12-$J196+1),IF((AA$27-$I196)&lt;$O196,($M196-SUM($P196:Z196))*$P196,IF((AA$27-$I196)=$O196,$M196-SUM($N196:Z196),0)))),IF($N196="정액법",IF((AA$27-$I196)&lt;0,0,IF((AA$27-$I196)=0,$M196*$P196/12*(12-$J196+1),IF((AA$27-$I196)&lt;$O196,$M196*$P196,IF((AA$27-$I196)=$O196,$M196-SUM($Q196:Z196),0))))))</f>
        <v>0</v>
      </c>
      <c r="AB196" s="88">
        <f>IF($N196="정률법",IF((AB$27-$I196)&lt;0,0,IF((AB$27-$I196)=0,$M196*$P196/12*(12-$J196+1),IF((AB$27-$I196)&lt;$O196,($M196-SUM($P196:AA196))*$P196,IF((AB$27-$I196)=$O196,$M196-SUM($N196:AA196),0)))),IF($N196="정액법",IF((AB$27-$I196)&lt;0,0,IF((AB$27-$I196)=0,$M196*$P196/12*(12-$J196+1),IF((AB$27-$I196)&lt;$O196,$M196*$P196,IF((AB$27-$I196)=$O196,$M196-SUM($Q196:AA196),0))))))</f>
        <v>0</v>
      </c>
      <c r="AC196" s="88">
        <f>IF($N196="정률법",IF((AC$27-$I196)&lt;0,0,IF((AC$27-$I196)=0,$M196*$P196/12*(12-$J196+1),IF((AC$27-$I196)&lt;$O196,($M196-SUM($P196:AB196))*$P196,IF((AC$27-$I196)=$O196,$M196-SUM($N196:AB196),0)))),IF($N196="정액법",IF((AC$27-$I196)&lt;0,0,IF((AC$27-$I196)=0,$M196*$P196/12*(12-$J196+1),IF((AC$27-$I196)&lt;$O196,$M196*$P196,IF((AC$27-$I196)=$O196,$M196-SUM($Q196:AB196),0))))))</f>
        <v>0</v>
      </c>
      <c r="AD196" s="88">
        <f>IF($N196="정률법",IF((AD$27-$I196)&lt;0,0,IF((AD$27-$I196)=0,$M196*$P196/12*(12-$J196+1),IF((AD$27-$I196)&lt;$O196,($M196-SUM($P196:AC196))*$P196,IF((AD$27-$I196)=$O196,$M196-SUM($N196:AC196),0)))),IF($N196="정액법",IF((AD$27-$I196)&lt;0,0,IF((AD$27-$I196)=0,$M196*$P196/12*(12-$J196+1),IF((AD$27-$I196)&lt;$O196,$M196*$P196,IF((AD$27-$I196)=$O196,$M196-SUM($Q196:AC196),0))))))</f>
        <v>0</v>
      </c>
      <c r="AE196" s="89"/>
      <c r="AF196" s="90">
        <f t="shared" si="114"/>
        <v>0</v>
      </c>
      <c r="AG196" s="88">
        <f t="shared" si="112"/>
        <v>0</v>
      </c>
      <c r="AH196" s="91">
        <f t="shared" si="113"/>
        <v>0</v>
      </c>
      <c r="AI196" s="77"/>
      <c r="AJ196" s="77"/>
      <c r="AK196" s="77"/>
      <c r="AL196" s="77"/>
      <c r="AM196" s="77"/>
      <c r="AN196" s="92"/>
    </row>
    <row r="197" spans="2:40" s="47" customFormat="1" ht="13.5" hidden="1" outlineLevel="2">
      <c r="B197" s="76">
        <v>6</v>
      </c>
      <c r="C197" s="77"/>
      <c r="D197" s="77"/>
      <c r="E197" s="78"/>
      <c r="F197" s="77"/>
      <c r="G197" s="191"/>
      <c r="H197" s="79"/>
      <c r="I197" s="80">
        <f t="shared" si="102"/>
        <v>1900</v>
      </c>
      <c r="J197" s="81" t="str">
        <f t="shared" si="115"/>
        <v>01</v>
      </c>
      <c r="K197" s="82"/>
      <c r="L197" s="82"/>
      <c r="M197" s="83">
        <f t="shared" si="116"/>
        <v>0</v>
      </c>
      <c r="N197" s="84" t="s">
        <v>75</v>
      </c>
      <c r="O197" s="85">
        <v>10</v>
      </c>
      <c r="P197" s="86">
        <f>IF($N197="정액법",VLOOKUP($O197,[1]Data!$J$3:$L$62,2),IF($N197="정률법",VLOOKUP($O197,[1]Data!$J$3:$L$62,3),"입력검증"))</f>
        <v>0.25900000000000001</v>
      </c>
      <c r="Q197" s="108"/>
      <c r="R197" s="88">
        <f>IF($N197="정률법",IF((R$27-$I197)&lt;0,0,IF((R$27-$I197)=0,$M197*$P197/12*(12-$J197+1),IF((R$27-$I197)&lt;$O197,($M197-SUM($P197:Q197))*$P197,IF((R$27-$I197)=$O197,$M197-SUM($N197:Q197),0)))),IF($N197="정액법",IF((R$27-$I197)&lt;0,0,IF((R$27-$I197)=0,$M197*$P197/12*(12-$J197+1),IF((R$27-$I197)&lt;$O197,$M197*$P197,IF((R$27-$I197)=$O197,$M197-SUM($Q197:Q197),0))))))</f>
        <v>0</v>
      </c>
      <c r="S197" s="88">
        <f>IF($N197="정률법",IF((S$27-$I197)&lt;0,0,IF((S$27-$I197)=0,$M197*$P197/12*(12-$J197+1),IF((S$27-$I197)&lt;$O197,($M197-SUM($P197:R197))*$P197,IF((S$27-$I197)=$O197,$M197-SUM($N197:R197),0)))),IF($N197="정액법",IF((S$27-$I197)&lt;0,0,IF((S$27-$I197)=0,$M197*$P197/12*(12-$J197+1),IF((S$27-$I197)&lt;$O197,$M197*$P197,IF((S$27-$I197)=$O197,$M197-SUM($Q197:R197),0))))))</f>
        <v>0</v>
      </c>
      <c r="T197" s="88">
        <f>IF($N197="정률법",IF((T$27-$I197)&lt;0,0,IF((T$27-$I197)=0,$M197*$P197/12*(12-$J197+1),IF((T$27-$I197)&lt;$O197,($M197-SUM($P197:S197))*$P197,IF((T$27-$I197)=$O197,$M197-SUM($N197:S197),0)))),IF($N197="정액법",IF((T$27-$I197)&lt;0,0,IF((T$27-$I197)=0,$M197*$P197/12*(12-$J197+1),IF((T$27-$I197)&lt;$O197,$M197*$P197,IF((T$27-$I197)=$O197,$M197-SUM($Q197:S197),0))))))</f>
        <v>0</v>
      </c>
      <c r="U197" s="88">
        <f>IF($N197="정률법",IF((U$27-$I197)&lt;0,0,IF((U$27-$I197)=0,$M197*$P197/12*(12-$J197+1),IF((U$27-$I197)&lt;$O197,($M197-SUM($P197:T197))*$P197,IF((U$27-$I197)=$O197,$M197-SUM($N197:T197),0)))),IF($N197="정액법",IF((U$27-$I197)&lt;0,0,IF((U$27-$I197)=0,$M197*$P197/12*(12-$J197+1),IF((U$27-$I197)&lt;$O197,$M197*$P197,IF((U$27-$I197)=$O197,$M197-SUM($Q197:T197),0))))))</f>
        <v>0</v>
      </c>
      <c r="V197" s="88">
        <f>IF($N197="정률법",IF((V$27-$I197)&lt;0,0,IF((V$27-$I197)=0,$M197*$P197/12*(12-$J197+1),IF((V$27-$I197)&lt;$O197,($M197-SUM($P197:U197))*$P197,IF((V$27-$I197)=$O197,$M197-SUM($N197:U197),0)))),IF($N197="정액법",IF((V$27-$I197)&lt;0,0,IF((V$27-$I197)=0,$M197*$P197/12*(12-$J197+1),IF((V$27-$I197)&lt;$O197,$M197*$P197,IF((V$27-$I197)=$O197,$M197-SUM($Q197:U197),0))))))</f>
        <v>0</v>
      </c>
      <c r="W197" s="88">
        <f>IF($N197="정률법",IF((W$27-$I197)&lt;0,0,IF((W$27-$I197)=0,$M197*$P197/12*(12-$J197+1),IF((W$27-$I197)&lt;$O197,($M197-SUM($P197:V197))*$P197,IF((W$27-$I197)=$O197,$M197-SUM($N197:V197),0)))),IF($N197="정액법",IF((W$27-$I197)&lt;0,0,IF((W$27-$I197)=0,$M197*$P197/12*(12-$J197+1),IF((W$27-$I197)&lt;$O197,$M197*$P197,IF((W$27-$I197)=$O197,$M197-SUM($Q197:V197),0))))))</f>
        <v>0</v>
      </c>
      <c r="X197" s="88">
        <f>IF($N197="정률법",IF((X$27-$I197)&lt;0,0,IF((X$27-$I197)=0,$M197*$P197/12*(12-$J197+1),IF((X$27-$I197)&lt;$O197,($M197-SUM($P197:W197))*$P197,IF((X$27-$I197)=$O197,$M197-SUM($N197:W197),0)))),IF($N197="정액법",IF((X$27-$I197)&lt;0,0,IF((X$27-$I197)=0,$M197*$P197/12*(12-$J197+1),IF((X$27-$I197)&lt;$O197,$M197*$P197,IF((X$27-$I197)=$O197,$M197-SUM($Q197:W197),0))))))</f>
        <v>0</v>
      </c>
      <c r="Y197" s="88">
        <f>IF($N197="정률법",IF((Y$27-$I197)&lt;0,0,IF((Y$27-$I197)=0,$M197*$P197/12*(12-$J197+1),IF((Y$27-$I197)&lt;$O197,($M197-SUM($P197:X197))*$P197,IF((Y$27-$I197)=$O197,$M197-SUM($N197:X197),0)))),IF($N197="정액법",IF((Y$27-$I197)&lt;0,0,IF((Y$27-$I197)=0,$M197*$P197/12*(12-$J197+1),IF((Y$27-$I197)&lt;$O197,$M197*$P197,IF((Y$27-$I197)=$O197,$M197-SUM($Q197:X197),0))))))</f>
        <v>0</v>
      </c>
      <c r="Z197" s="88">
        <f>IF($N197="정률법",IF((Z$27-$I197)&lt;0,0,IF((Z$27-$I197)=0,$M197*$P197/12*(12-$J197+1),IF((Z$27-$I197)&lt;$O197,($M197-SUM($P197:Y197))*$P197,IF((Z$27-$I197)=$O197,$M197-SUM($N197:Y197),0)))),IF($N197="정액법",IF((Z$27-$I197)&lt;0,0,IF((Z$27-$I197)=0,$M197*$P197/12*(12-$J197+1),IF((Z$27-$I197)&lt;$O197,$M197*$P197,IF((Z$27-$I197)=$O197,$M197-SUM($Q197:Y197),0))))))</f>
        <v>0</v>
      </c>
      <c r="AA197" s="88">
        <f>IF($N197="정률법",IF((AA$27-$I197)&lt;0,0,IF((AA$27-$I197)=0,$M197*$P197/12*(12-$J197+1),IF((AA$27-$I197)&lt;$O197,($M197-SUM($P197:Z197))*$P197,IF((AA$27-$I197)=$O197,$M197-SUM($N197:Z197),0)))),IF($N197="정액법",IF((AA$27-$I197)&lt;0,0,IF((AA$27-$I197)=0,$M197*$P197/12*(12-$J197+1),IF((AA$27-$I197)&lt;$O197,$M197*$P197,IF((AA$27-$I197)=$O197,$M197-SUM($Q197:Z197),0))))))</f>
        <v>0</v>
      </c>
      <c r="AB197" s="88">
        <f>IF($N197="정률법",IF((AB$27-$I197)&lt;0,0,IF((AB$27-$I197)=0,$M197*$P197/12*(12-$J197+1),IF((AB$27-$I197)&lt;$O197,($M197-SUM($P197:AA197))*$P197,IF((AB$27-$I197)=$O197,$M197-SUM($N197:AA197),0)))),IF($N197="정액법",IF((AB$27-$I197)&lt;0,0,IF((AB$27-$I197)=0,$M197*$P197/12*(12-$J197+1),IF((AB$27-$I197)&lt;$O197,$M197*$P197,IF((AB$27-$I197)=$O197,$M197-SUM($Q197:AA197),0))))))</f>
        <v>0</v>
      </c>
      <c r="AC197" s="88">
        <f>IF($N197="정률법",IF((AC$27-$I197)&lt;0,0,IF((AC$27-$I197)=0,$M197*$P197/12*(12-$J197+1),IF((AC$27-$I197)&lt;$O197,($M197-SUM($P197:AB197))*$P197,IF((AC$27-$I197)=$O197,$M197-SUM($N197:AB197),0)))),IF($N197="정액법",IF((AC$27-$I197)&lt;0,0,IF((AC$27-$I197)=0,$M197*$P197/12*(12-$J197+1),IF((AC$27-$I197)&lt;$O197,$M197*$P197,IF((AC$27-$I197)=$O197,$M197-SUM($Q197:AB197),0))))))</f>
        <v>0</v>
      </c>
      <c r="AD197" s="88">
        <f>IF($N197="정률법",IF((AD$27-$I197)&lt;0,0,IF((AD$27-$I197)=0,$M197*$P197/12*(12-$J197+1),IF((AD$27-$I197)&lt;$O197,($M197-SUM($P197:AC197))*$P197,IF((AD$27-$I197)=$O197,$M197-SUM($N197:AC197),0)))),IF($N197="정액법",IF((AD$27-$I197)&lt;0,0,IF((AD$27-$I197)=0,$M197*$P197/12*(12-$J197+1),IF((AD$27-$I197)&lt;$O197,$M197*$P197,IF((AD$27-$I197)=$O197,$M197-SUM($Q197:AC197),0))))))</f>
        <v>0</v>
      </c>
      <c r="AE197" s="89"/>
      <c r="AF197" s="90">
        <f t="shared" si="114"/>
        <v>0</v>
      </c>
      <c r="AG197" s="88">
        <f t="shared" si="112"/>
        <v>0</v>
      </c>
      <c r="AH197" s="91">
        <f t="shared" si="113"/>
        <v>0</v>
      </c>
      <c r="AI197" s="77"/>
      <c r="AJ197" s="77"/>
      <c r="AK197" s="77"/>
      <c r="AL197" s="77"/>
      <c r="AM197" s="77"/>
      <c r="AN197" s="92"/>
    </row>
    <row r="198" spans="2:40" s="47" customFormat="1" ht="13.5" hidden="1" outlineLevel="2">
      <c r="B198" s="76">
        <v>7</v>
      </c>
      <c r="C198" s="77"/>
      <c r="D198" s="77"/>
      <c r="E198" s="78"/>
      <c r="F198" s="77"/>
      <c r="G198" s="191"/>
      <c r="H198" s="79"/>
      <c r="I198" s="80">
        <f t="shared" si="102"/>
        <v>1900</v>
      </c>
      <c r="J198" s="81" t="str">
        <f t="shared" si="115"/>
        <v>01</v>
      </c>
      <c r="K198" s="82"/>
      <c r="L198" s="82"/>
      <c r="M198" s="83">
        <f t="shared" si="116"/>
        <v>0</v>
      </c>
      <c r="N198" s="84" t="s">
        <v>75</v>
      </c>
      <c r="O198" s="85">
        <v>5</v>
      </c>
      <c r="P198" s="86">
        <f>IF($N198="정액법",VLOOKUP($O198,[1]Data!$J$3:$L$62,2),IF($N198="정률법",VLOOKUP($O198,[1]Data!$J$3:$L$62,3),"입력검증"))</f>
        <v>0.45100000000000001</v>
      </c>
      <c r="Q198" s="108"/>
      <c r="R198" s="88">
        <f>IF($N198="정률법",IF((R$27-$I198)&lt;0,0,IF((R$27-$I198)=0,$M198*$P198/12*(12-$J198+1),IF((R$27-$I198)&lt;$O198,($M198-SUM($P198:Q198))*$P198,IF((R$27-$I198)=$O198,$M198-SUM($N198:Q198),0)))),IF($N198="정액법",IF((R$27-$I198)&lt;0,0,IF((R$27-$I198)=0,$M198*$P198/12*(12-$J198+1),IF((R$27-$I198)&lt;$O198,$M198*$P198,IF((R$27-$I198)=$O198,$M198-SUM($Q198:Q198),0))))))</f>
        <v>0</v>
      </c>
      <c r="S198" s="88">
        <f>IF($N198="정률법",IF((S$27-$I198)&lt;0,0,IF((S$27-$I198)=0,$M198*$P198/12*(12-$J198+1),IF((S$27-$I198)&lt;$O198,($M198-SUM($P198:R198))*$P198,IF((S$27-$I198)=$O198,$M198-SUM($N198:R198),0)))),IF($N198="정액법",IF((S$27-$I198)&lt;0,0,IF((S$27-$I198)=0,$M198*$P198/12*(12-$J198+1),IF((S$27-$I198)&lt;$O198,$M198*$P198,IF((S$27-$I198)=$O198,$M198-SUM($Q198:R198),0))))))</f>
        <v>0</v>
      </c>
      <c r="T198" s="88">
        <f>IF($N198="정률법",IF((T$27-$I198)&lt;0,0,IF((T$27-$I198)=0,$M198*$P198/12*(12-$J198+1),IF((T$27-$I198)&lt;$O198,($M198-SUM($P198:S198))*$P198,IF((T$27-$I198)=$O198,$M198-SUM($N198:S198),0)))),IF($N198="정액법",IF((T$27-$I198)&lt;0,0,IF((T$27-$I198)=0,$M198*$P198/12*(12-$J198+1),IF((T$27-$I198)&lt;$O198,$M198*$P198,IF((T$27-$I198)=$O198,$M198-SUM($Q198:S198),0))))))</f>
        <v>0</v>
      </c>
      <c r="U198" s="88">
        <f>IF($N198="정률법",IF((U$27-$I198)&lt;0,0,IF((U$27-$I198)=0,$M198*$P198/12*(12-$J198+1),IF((U$27-$I198)&lt;$O198,($M198-SUM($P198:T198))*$P198,IF((U$27-$I198)=$O198,$M198-SUM($N198:T198),0)))),IF($N198="정액법",IF((U$27-$I198)&lt;0,0,IF((U$27-$I198)=0,$M198*$P198/12*(12-$J198+1),IF((U$27-$I198)&lt;$O198,$M198*$P198,IF((U$27-$I198)=$O198,$M198-SUM($Q198:T198),0))))))</f>
        <v>0</v>
      </c>
      <c r="V198" s="88">
        <f>IF($N198="정률법",IF((V$27-$I198)&lt;0,0,IF((V$27-$I198)=0,$M198*$P198/12*(12-$J198+1),IF((V$27-$I198)&lt;$O198,($M198-SUM($P198:U198))*$P198,IF((V$27-$I198)=$O198,$M198-SUM($N198:U198),0)))),IF($N198="정액법",IF((V$27-$I198)&lt;0,0,IF((V$27-$I198)=0,$M198*$P198/12*(12-$J198+1),IF((V$27-$I198)&lt;$O198,$M198*$P198,IF((V$27-$I198)=$O198,$M198-SUM($Q198:U198),0))))))</f>
        <v>0</v>
      </c>
      <c r="W198" s="88">
        <f>IF($N198="정률법",IF((W$27-$I198)&lt;0,0,IF((W$27-$I198)=0,$M198*$P198/12*(12-$J198+1),IF((W$27-$I198)&lt;$O198,($M198-SUM($P198:V198))*$P198,IF((W$27-$I198)=$O198,$M198-SUM($N198:V198),0)))),IF($N198="정액법",IF((W$27-$I198)&lt;0,0,IF((W$27-$I198)=0,$M198*$P198/12*(12-$J198+1),IF((W$27-$I198)&lt;$O198,$M198*$P198,IF((W$27-$I198)=$O198,$M198-SUM($Q198:V198),0))))))</f>
        <v>0</v>
      </c>
      <c r="X198" s="88">
        <f>IF($N198="정률법",IF((X$27-$I198)&lt;0,0,IF((X$27-$I198)=0,$M198*$P198/12*(12-$J198+1),IF((X$27-$I198)&lt;$O198,($M198-SUM($P198:W198))*$P198,IF((X$27-$I198)=$O198,$M198-SUM($N198:W198),0)))),IF($N198="정액법",IF((X$27-$I198)&lt;0,0,IF((X$27-$I198)=0,$M198*$P198/12*(12-$J198+1),IF((X$27-$I198)&lt;$O198,$M198*$P198,IF((X$27-$I198)=$O198,$M198-SUM($Q198:W198),0))))))</f>
        <v>0</v>
      </c>
      <c r="Y198" s="88">
        <f>IF($N198="정률법",IF((Y$27-$I198)&lt;0,0,IF((Y$27-$I198)=0,$M198*$P198/12*(12-$J198+1),IF((Y$27-$I198)&lt;$O198,($M198-SUM($P198:X198))*$P198,IF((Y$27-$I198)=$O198,$M198-SUM($N198:X198),0)))),IF($N198="정액법",IF((Y$27-$I198)&lt;0,0,IF((Y$27-$I198)=0,$M198*$P198/12*(12-$J198+1),IF((Y$27-$I198)&lt;$O198,$M198*$P198,IF((Y$27-$I198)=$O198,$M198-SUM($Q198:X198),0))))))</f>
        <v>0</v>
      </c>
      <c r="Z198" s="88">
        <f>IF($N198="정률법",IF((Z$27-$I198)&lt;0,0,IF((Z$27-$I198)=0,$M198*$P198/12*(12-$J198+1),IF((Z$27-$I198)&lt;$O198,($M198-SUM($P198:Y198))*$P198,IF((Z$27-$I198)=$O198,$M198-SUM($N198:Y198),0)))),IF($N198="정액법",IF((Z$27-$I198)&lt;0,0,IF((Z$27-$I198)=0,$M198*$P198/12*(12-$J198+1),IF((Z$27-$I198)&lt;$O198,$M198*$P198,IF((Z$27-$I198)=$O198,$M198-SUM($Q198:Y198),0))))))</f>
        <v>0</v>
      </c>
      <c r="AA198" s="88">
        <f>IF($N198="정률법",IF((AA$27-$I198)&lt;0,0,IF((AA$27-$I198)=0,$M198*$P198/12*(12-$J198+1),IF((AA$27-$I198)&lt;$O198,($M198-SUM($P198:Z198))*$P198,IF((AA$27-$I198)=$O198,$M198-SUM($N198:Z198),0)))),IF($N198="정액법",IF((AA$27-$I198)&lt;0,0,IF((AA$27-$I198)=0,$M198*$P198/12*(12-$J198+1),IF((AA$27-$I198)&lt;$O198,$M198*$P198,IF((AA$27-$I198)=$O198,$M198-SUM($Q198:Z198),0))))))</f>
        <v>0</v>
      </c>
      <c r="AB198" s="88">
        <f>IF($N198="정률법",IF((AB$27-$I198)&lt;0,0,IF((AB$27-$I198)=0,$M198*$P198/12*(12-$J198+1),IF((AB$27-$I198)&lt;$O198,($M198-SUM($P198:AA198))*$P198,IF((AB$27-$I198)=$O198,$M198-SUM($N198:AA198),0)))),IF($N198="정액법",IF((AB$27-$I198)&lt;0,0,IF((AB$27-$I198)=0,$M198*$P198/12*(12-$J198+1),IF((AB$27-$I198)&lt;$O198,$M198*$P198,IF((AB$27-$I198)=$O198,$M198-SUM($Q198:AA198),0))))))</f>
        <v>0</v>
      </c>
      <c r="AC198" s="88">
        <f>IF($N198="정률법",IF((AC$27-$I198)&lt;0,0,IF((AC$27-$I198)=0,$M198*$P198/12*(12-$J198+1),IF((AC$27-$I198)&lt;$O198,($M198-SUM($P198:AB198))*$P198,IF((AC$27-$I198)=$O198,$M198-SUM($N198:AB198),0)))),IF($N198="정액법",IF((AC$27-$I198)&lt;0,0,IF((AC$27-$I198)=0,$M198*$P198/12*(12-$J198+1),IF((AC$27-$I198)&lt;$O198,$M198*$P198,IF((AC$27-$I198)=$O198,$M198-SUM($Q198:AB198),0))))))</f>
        <v>0</v>
      </c>
      <c r="AD198" s="88">
        <f>IF($N198="정률법",IF((AD$27-$I198)&lt;0,0,IF((AD$27-$I198)=0,$M198*$P198/12*(12-$J198+1),IF((AD$27-$I198)&lt;$O198,($M198-SUM($P198:AC198))*$P198,IF((AD$27-$I198)=$O198,$M198-SUM($N198:AC198),0)))),IF($N198="정액법",IF((AD$27-$I198)&lt;0,0,IF((AD$27-$I198)=0,$M198*$P198/12*(12-$J198+1),IF((AD$27-$I198)&lt;$O198,$M198*$P198,IF((AD$27-$I198)=$O198,$M198-SUM($Q198:AC198),0))))))</f>
        <v>0</v>
      </c>
      <c r="AE198" s="89"/>
      <c r="AF198" s="90">
        <f t="shared" si="114"/>
        <v>0</v>
      </c>
      <c r="AG198" s="88">
        <f t="shared" si="112"/>
        <v>0</v>
      </c>
      <c r="AH198" s="91">
        <f t="shared" si="113"/>
        <v>0</v>
      </c>
      <c r="AI198" s="77"/>
      <c r="AJ198" s="77"/>
      <c r="AK198" s="77"/>
      <c r="AL198" s="77"/>
      <c r="AM198" s="77"/>
      <c r="AN198" s="92"/>
    </row>
    <row r="199" spans="2:40" s="47" customFormat="1" ht="13.5" hidden="1" outlineLevel="2">
      <c r="B199" s="76">
        <v>8</v>
      </c>
      <c r="C199" s="77"/>
      <c r="D199" s="77"/>
      <c r="E199" s="78"/>
      <c r="F199" s="77"/>
      <c r="G199" s="191"/>
      <c r="H199" s="79"/>
      <c r="I199" s="80">
        <f t="shared" si="102"/>
        <v>1900</v>
      </c>
      <c r="J199" s="81" t="str">
        <f t="shared" si="115"/>
        <v>01</v>
      </c>
      <c r="K199" s="82"/>
      <c r="L199" s="82"/>
      <c r="M199" s="83">
        <f t="shared" si="116"/>
        <v>0</v>
      </c>
      <c r="N199" s="84" t="s">
        <v>75</v>
      </c>
      <c r="O199" s="85">
        <v>8</v>
      </c>
      <c r="P199" s="86">
        <f>IF($N199="정액법",VLOOKUP($O199,[1]Data!$J$3:$L$62,2),IF($N199="정률법",VLOOKUP($O199,[1]Data!$J$3:$L$62,3),"입력검증"))</f>
        <v>0.313</v>
      </c>
      <c r="Q199" s="108"/>
      <c r="R199" s="88">
        <f>IF($N199="정률법",IF((R$27-$I199)&lt;0,0,IF((R$27-$I199)=0,$M199*$P199/12*(12-$J199+1),IF((R$27-$I199)&lt;$O199,($M199-SUM($P199:Q199))*$P199,IF((R$27-$I199)=$O199,$M199-SUM($N199:Q199),0)))),IF($N199="정액법",IF((R$27-$I199)&lt;0,0,IF((R$27-$I199)=0,$M199*$P199/12*(12-$J199+1),IF((R$27-$I199)&lt;$O199,$M199*$P199,IF((R$27-$I199)=$O199,$M199-SUM($Q199:Q199),0))))))</f>
        <v>0</v>
      </c>
      <c r="S199" s="88">
        <f>IF($N199="정률법",IF((S$27-$I199)&lt;0,0,IF((S$27-$I199)=0,$M199*$P199/12*(12-$J199+1),IF((S$27-$I199)&lt;$O199,($M199-SUM($P199:R199))*$P199,IF((S$27-$I199)=$O199,$M199-SUM($N199:R199),0)))),IF($N199="정액법",IF((S$27-$I199)&lt;0,0,IF((S$27-$I199)=0,$M199*$P199/12*(12-$J199+1),IF((S$27-$I199)&lt;$O199,$M199*$P199,IF((S$27-$I199)=$O199,$M199-SUM($Q199:R199),0))))))</f>
        <v>0</v>
      </c>
      <c r="T199" s="88">
        <f>IF($N199="정률법",IF((T$27-$I199)&lt;0,0,IF((T$27-$I199)=0,$M199*$P199/12*(12-$J199+1),IF((T$27-$I199)&lt;$O199,($M199-SUM($P199:S199))*$P199,IF((T$27-$I199)=$O199,$M199-SUM($N199:S199),0)))),IF($N199="정액법",IF((T$27-$I199)&lt;0,0,IF((T$27-$I199)=0,$M199*$P199/12*(12-$J199+1),IF((T$27-$I199)&lt;$O199,$M199*$P199,IF((T$27-$I199)=$O199,$M199-SUM($Q199:S199),0))))))</f>
        <v>0</v>
      </c>
      <c r="U199" s="88">
        <f>IF($N199="정률법",IF((U$27-$I199)&lt;0,0,IF((U$27-$I199)=0,$M199*$P199/12*(12-$J199+1),IF((U$27-$I199)&lt;$O199,($M199-SUM($P199:T199))*$P199,IF((U$27-$I199)=$O199,$M199-SUM($N199:T199),0)))),IF($N199="정액법",IF((U$27-$I199)&lt;0,0,IF((U$27-$I199)=0,$M199*$P199/12*(12-$J199+1),IF((U$27-$I199)&lt;$O199,$M199*$P199,IF((U$27-$I199)=$O199,$M199-SUM($Q199:T199),0))))))</f>
        <v>0</v>
      </c>
      <c r="V199" s="88">
        <f>IF($N199="정률법",IF((V$27-$I199)&lt;0,0,IF((V$27-$I199)=0,$M199*$P199/12*(12-$J199+1),IF((V$27-$I199)&lt;$O199,($M199-SUM($P199:U199))*$P199,IF((V$27-$I199)=$O199,$M199-SUM($N199:U199),0)))),IF($N199="정액법",IF((V$27-$I199)&lt;0,0,IF((V$27-$I199)=0,$M199*$P199/12*(12-$J199+1),IF((V$27-$I199)&lt;$O199,$M199*$P199,IF((V$27-$I199)=$O199,$M199-SUM($Q199:U199),0))))))</f>
        <v>0</v>
      </c>
      <c r="W199" s="88">
        <f>IF($N199="정률법",IF((W$27-$I199)&lt;0,0,IF((W$27-$I199)=0,$M199*$P199/12*(12-$J199+1),IF((W$27-$I199)&lt;$O199,($M199-SUM($P199:V199))*$P199,IF((W$27-$I199)=$O199,$M199-SUM($N199:V199),0)))),IF($N199="정액법",IF((W$27-$I199)&lt;0,0,IF((W$27-$I199)=0,$M199*$P199/12*(12-$J199+1),IF((W$27-$I199)&lt;$O199,$M199*$P199,IF((W$27-$I199)=$O199,$M199-SUM($Q199:V199),0))))))</f>
        <v>0</v>
      </c>
      <c r="X199" s="88">
        <f>IF($N199="정률법",IF((X$27-$I199)&lt;0,0,IF((X$27-$I199)=0,$M199*$P199/12*(12-$J199+1),IF((X$27-$I199)&lt;$O199,($M199-SUM($P199:W199))*$P199,IF((X$27-$I199)=$O199,$M199-SUM($N199:W199),0)))),IF($N199="정액법",IF((X$27-$I199)&lt;0,0,IF((X$27-$I199)=0,$M199*$P199/12*(12-$J199+1),IF((X$27-$I199)&lt;$O199,$M199*$P199,IF((X$27-$I199)=$O199,$M199-SUM($Q199:W199),0))))))</f>
        <v>0</v>
      </c>
      <c r="Y199" s="88">
        <f>IF($N199="정률법",IF((Y$27-$I199)&lt;0,0,IF((Y$27-$I199)=0,$M199*$P199/12*(12-$J199+1),IF((Y$27-$I199)&lt;$O199,($M199-SUM($P199:X199))*$P199,IF((Y$27-$I199)=$O199,$M199-SUM($N199:X199),0)))),IF($N199="정액법",IF((Y$27-$I199)&lt;0,0,IF((Y$27-$I199)=0,$M199*$P199/12*(12-$J199+1),IF((Y$27-$I199)&lt;$O199,$M199*$P199,IF((Y$27-$I199)=$O199,$M199-SUM($Q199:X199),0))))))</f>
        <v>0</v>
      </c>
      <c r="Z199" s="88">
        <f>IF($N199="정률법",IF((Z$27-$I199)&lt;0,0,IF((Z$27-$I199)=0,$M199*$P199/12*(12-$J199+1),IF((Z$27-$I199)&lt;$O199,($M199-SUM($P199:Y199))*$P199,IF((Z$27-$I199)=$O199,$M199-SUM($N199:Y199),0)))),IF($N199="정액법",IF((Z$27-$I199)&lt;0,0,IF((Z$27-$I199)=0,$M199*$P199/12*(12-$J199+1),IF((Z$27-$I199)&lt;$O199,$M199*$P199,IF((Z$27-$I199)=$O199,$M199-SUM($Q199:Y199),0))))))</f>
        <v>0</v>
      </c>
      <c r="AA199" s="88">
        <f>IF($N199="정률법",IF((AA$27-$I199)&lt;0,0,IF((AA$27-$I199)=0,$M199*$P199/12*(12-$J199+1),IF((AA$27-$I199)&lt;$O199,($M199-SUM($P199:Z199))*$P199,IF((AA$27-$I199)=$O199,$M199-SUM($N199:Z199),0)))),IF($N199="정액법",IF((AA$27-$I199)&lt;0,0,IF((AA$27-$I199)=0,$M199*$P199/12*(12-$J199+1),IF((AA$27-$I199)&lt;$O199,$M199*$P199,IF((AA$27-$I199)=$O199,$M199-SUM($Q199:Z199),0))))))</f>
        <v>0</v>
      </c>
      <c r="AB199" s="88">
        <f>IF($N199="정률법",IF((AB$27-$I199)&lt;0,0,IF((AB$27-$I199)=0,$M199*$P199/12*(12-$J199+1),IF((AB$27-$I199)&lt;$O199,($M199-SUM($P199:AA199))*$P199,IF((AB$27-$I199)=$O199,$M199-SUM($N199:AA199),0)))),IF($N199="정액법",IF((AB$27-$I199)&lt;0,0,IF((AB$27-$I199)=0,$M199*$P199/12*(12-$J199+1),IF((AB$27-$I199)&lt;$O199,$M199*$P199,IF((AB$27-$I199)=$O199,$M199-SUM($Q199:AA199),0))))))</f>
        <v>0</v>
      </c>
      <c r="AC199" s="88">
        <f>IF($N199="정률법",IF((AC$27-$I199)&lt;0,0,IF((AC$27-$I199)=0,$M199*$P199/12*(12-$J199+1),IF((AC$27-$I199)&lt;$O199,($M199-SUM($P199:AB199))*$P199,IF((AC$27-$I199)=$O199,$M199-SUM($N199:AB199),0)))),IF($N199="정액법",IF((AC$27-$I199)&lt;0,0,IF((AC$27-$I199)=0,$M199*$P199/12*(12-$J199+1),IF((AC$27-$I199)&lt;$O199,$M199*$P199,IF((AC$27-$I199)=$O199,$M199-SUM($Q199:AB199),0))))))</f>
        <v>0</v>
      </c>
      <c r="AD199" s="88">
        <f>IF($N199="정률법",IF((AD$27-$I199)&lt;0,0,IF((AD$27-$I199)=0,$M199*$P199/12*(12-$J199+1),IF((AD$27-$I199)&lt;$O199,($M199-SUM($P199:AC199))*$P199,IF((AD$27-$I199)=$O199,$M199-SUM($N199:AC199),0)))),IF($N199="정액법",IF((AD$27-$I199)&lt;0,0,IF((AD$27-$I199)=0,$M199*$P199/12*(12-$J199+1),IF((AD$27-$I199)&lt;$O199,$M199*$P199,IF((AD$27-$I199)=$O199,$M199-SUM($Q199:AC199),0))))))</f>
        <v>0</v>
      </c>
      <c r="AE199" s="89"/>
      <c r="AF199" s="90">
        <f t="shared" si="114"/>
        <v>0</v>
      </c>
      <c r="AG199" s="88">
        <f t="shared" si="112"/>
        <v>0</v>
      </c>
      <c r="AH199" s="91">
        <f t="shared" si="113"/>
        <v>0</v>
      </c>
      <c r="AI199" s="77"/>
      <c r="AJ199" s="77"/>
      <c r="AK199" s="77"/>
      <c r="AL199" s="77"/>
      <c r="AM199" s="77"/>
      <c r="AN199" s="92"/>
    </row>
    <row r="200" spans="2:40" s="47" customFormat="1" ht="13.5" hidden="1" outlineLevel="2">
      <c r="B200" s="76">
        <v>9</v>
      </c>
      <c r="C200" s="77"/>
      <c r="D200" s="77"/>
      <c r="E200" s="78"/>
      <c r="F200" s="77"/>
      <c r="G200" s="191"/>
      <c r="H200" s="79"/>
      <c r="I200" s="80">
        <f t="shared" si="102"/>
        <v>1900</v>
      </c>
      <c r="J200" s="81" t="str">
        <f t="shared" si="115"/>
        <v>01</v>
      </c>
      <c r="K200" s="82"/>
      <c r="L200" s="82"/>
      <c r="M200" s="83">
        <f t="shared" si="116"/>
        <v>0</v>
      </c>
      <c r="N200" s="84" t="s">
        <v>75</v>
      </c>
      <c r="O200" s="85">
        <v>10</v>
      </c>
      <c r="P200" s="86">
        <f>IF($N200="정액법",VLOOKUP($O200,[1]Data!$J$3:$L$62,2),IF($N200="정률법",VLOOKUP($O200,[1]Data!$J$3:$L$62,3),"입력검증"))</f>
        <v>0.25900000000000001</v>
      </c>
      <c r="Q200" s="108"/>
      <c r="R200" s="88">
        <f>IF($N200="정률법",IF((R$27-$I200)&lt;0,0,IF((R$27-$I200)=0,$M200*$P200/12*(12-$J200+1),IF((R$27-$I200)&lt;$O200,($M200-SUM($P200:Q200))*$P200,IF((R$27-$I200)=$O200,$M200-SUM($N200:Q200),0)))),IF($N200="정액법",IF((R$27-$I200)&lt;0,0,IF((R$27-$I200)=0,$M200*$P200/12*(12-$J200+1),IF((R$27-$I200)&lt;$O200,$M200*$P200,IF((R$27-$I200)=$O200,$M200-SUM($Q200:Q200),0))))))</f>
        <v>0</v>
      </c>
      <c r="S200" s="88">
        <f>IF($N200="정률법",IF((S$27-$I200)&lt;0,0,IF((S$27-$I200)=0,$M200*$P200/12*(12-$J200+1),IF((S$27-$I200)&lt;$O200,($M200-SUM($P200:R200))*$P200,IF((S$27-$I200)=$O200,$M200-SUM($N200:R200),0)))),IF($N200="정액법",IF((S$27-$I200)&lt;0,0,IF((S$27-$I200)=0,$M200*$P200/12*(12-$J200+1),IF((S$27-$I200)&lt;$O200,$M200*$P200,IF((S$27-$I200)=$O200,$M200-SUM($Q200:R200),0))))))</f>
        <v>0</v>
      </c>
      <c r="T200" s="88">
        <f>IF($N200="정률법",IF((T$27-$I200)&lt;0,0,IF((T$27-$I200)=0,$M200*$P200/12*(12-$J200+1),IF((T$27-$I200)&lt;$O200,($M200-SUM($P200:S200))*$P200,IF((T$27-$I200)=$O200,$M200-SUM($N200:S200),0)))),IF($N200="정액법",IF((T$27-$I200)&lt;0,0,IF((T$27-$I200)=0,$M200*$P200/12*(12-$J200+1),IF((T$27-$I200)&lt;$O200,$M200*$P200,IF((T$27-$I200)=$O200,$M200-SUM($Q200:S200),0))))))</f>
        <v>0</v>
      </c>
      <c r="U200" s="88">
        <f>IF($N200="정률법",IF((U$27-$I200)&lt;0,0,IF((U$27-$I200)=0,$M200*$P200/12*(12-$J200+1),IF((U$27-$I200)&lt;$O200,($M200-SUM($P200:T200))*$P200,IF((U$27-$I200)=$O200,$M200-SUM($N200:T200),0)))),IF($N200="정액법",IF((U$27-$I200)&lt;0,0,IF((U$27-$I200)=0,$M200*$P200/12*(12-$J200+1),IF((U$27-$I200)&lt;$O200,$M200*$P200,IF((U$27-$I200)=$O200,$M200-SUM($Q200:T200),0))))))</f>
        <v>0</v>
      </c>
      <c r="V200" s="88">
        <f>IF($N200="정률법",IF((V$27-$I200)&lt;0,0,IF((V$27-$I200)=0,$M200*$P200/12*(12-$J200+1),IF((V$27-$I200)&lt;$O200,($M200-SUM($P200:U200))*$P200,IF((V$27-$I200)=$O200,$M200-SUM($N200:U200),0)))),IF($N200="정액법",IF((V$27-$I200)&lt;0,0,IF((V$27-$I200)=0,$M200*$P200/12*(12-$J200+1),IF((V$27-$I200)&lt;$O200,$M200*$P200,IF((V$27-$I200)=$O200,$M200-SUM($Q200:U200),0))))))</f>
        <v>0</v>
      </c>
      <c r="W200" s="88">
        <f>IF($N200="정률법",IF((W$27-$I200)&lt;0,0,IF((W$27-$I200)=0,$M200*$P200/12*(12-$J200+1),IF((W$27-$I200)&lt;$O200,($M200-SUM($P200:V200))*$P200,IF((W$27-$I200)=$O200,$M200-SUM($N200:V200),0)))),IF($N200="정액법",IF((W$27-$I200)&lt;0,0,IF((W$27-$I200)=0,$M200*$P200/12*(12-$J200+1),IF((W$27-$I200)&lt;$O200,$M200*$P200,IF((W$27-$I200)=$O200,$M200-SUM($Q200:V200),0))))))</f>
        <v>0</v>
      </c>
      <c r="X200" s="88">
        <f>IF($N200="정률법",IF((X$27-$I200)&lt;0,0,IF((X$27-$I200)=0,$M200*$P200/12*(12-$J200+1),IF((X$27-$I200)&lt;$O200,($M200-SUM($P200:W200))*$P200,IF((X$27-$I200)=$O200,$M200-SUM($N200:W200),0)))),IF($N200="정액법",IF((X$27-$I200)&lt;0,0,IF((X$27-$I200)=0,$M200*$P200/12*(12-$J200+1),IF((X$27-$I200)&lt;$O200,$M200*$P200,IF((X$27-$I200)=$O200,$M200-SUM($Q200:W200),0))))))</f>
        <v>0</v>
      </c>
      <c r="Y200" s="88">
        <f>IF($N200="정률법",IF((Y$27-$I200)&lt;0,0,IF((Y$27-$I200)=0,$M200*$P200/12*(12-$J200+1),IF((Y$27-$I200)&lt;$O200,($M200-SUM($P200:X200))*$P200,IF((Y$27-$I200)=$O200,$M200-SUM($N200:X200),0)))),IF($N200="정액법",IF((Y$27-$I200)&lt;0,0,IF((Y$27-$I200)=0,$M200*$P200/12*(12-$J200+1),IF((Y$27-$I200)&lt;$O200,$M200*$P200,IF((Y$27-$I200)=$O200,$M200-SUM($Q200:X200),0))))))</f>
        <v>0</v>
      </c>
      <c r="Z200" s="88">
        <f>IF($N200="정률법",IF((Z$27-$I200)&lt;0,0,IF((Z$27-$I200)=0,$M200*$P200/12*(12-$J200+1),IF((Z$27-$I200)&lt;$O200,($M200-SUM($P200:Y200))*$P200,IF((Z$27-$I200)=$O200,$M200-SUM($N200:Y200),0)))),IF($N200="정액법",IF((Z$27-$I200)&lt;0,0,IF((Z$27-$I200)=0,$M200*$P200/12*(12-$J200+1),IF((Z$27-$I200)&lt;$O200,$M200*$P200,IF((Z$27-$I200)=$O200,$M200-SUM($Q200:Y200),0))))))</f>
        <v>0</v>
      </c>
      <c r="AA200" s="88">
        <f>IF($N200="정률법",IF((AA$27-$I200)&lt;0,0,IF((AA$27-$I200)=0,$M200*$P200/12*(12-$J200+1),IF((AA$27-$I200)&lt;$O200,($M200-SUM($P200:Z200))*$P200,IF((AA$27-$I200)=$O200,$M200-SUM($N200:Z200),0)))),IF($N200="정액법",IF((AA$27-$I200)&lt;0,0,IF((AA$27-$I200)=0,$M200*$P200/12*(12-$J200+1),IF((AA$27-$I200)&lt;$O200,$M200*$P200,IF((AA$27-$I200)=$O200,$M200-SUM($Q200:Z200),0))))))</f>
        <v>0</v>
      </c>
      <c r="AB200" s="88">
        <f>IF($N200="정률법",IF((AB$27-$I200)&lt;0,0,IF((AB$27-$I200)=0,$M200*$P200/12*(12-$J200+1),IF((AB$27-$I200)&lt;$O200,($M200-SUM($P200:AA200))*$P200,IF((AB$27-$I200)=$O200,$M200-SUM($N200:AA200),0)))),IF($N200="정액법",IF((AB$27-$I200)&lt;0,0,IF((AB$27-$I200)=0,$M200*$P200/12*(12-$J200+1),IF((AB$27-$I200)&lt;$O200,$M200*$P200,IF((AB$27-$I200)=$O200,$M200-SUM($Q200:AA200),0))))))</f>
        <v>0</v>
      </c>
      <c r="AC200" s="88">
        <f>IF($N200="정률법",IF((AC$27-$I200)&lt;0,0,IF((AC$27-$I200)=0,$M200*$P200/12*(12-$J200+1),IF((AC$27-$I200)&lt;$O200,($M200-SUM($P200:AB200))*$P200,IF((AC$27-$I200)=$O200,$M200-SUM($N200:AB200),0)))),IF($N200="정액법",IF((AC$27-$I200)&lt;0,0,IF((AC$27-$I200)=0,$M200*$P200/12*(12-$J200+1),IF((AC$27-$I200)&lt;$O200,$M200*$P200,IF((AC$27-$I200)=$O200,$M200-SUM($Q200:AB200),0))))))</f>
        <v>0</v>
      </c>
      <c r="AD200" s="88">
        <f>IF($N200="정률법",IF((AD$27-$I200)&lt;0,0,IF((AD$27-$I200)=0,$M200*$P200/12*(12-$J200+1),IF((AD$27-$I200)&lt;$O200,($M200-SUM($P200:AC200))*$P200,IF((AD$27-$I200)=$O200,$M200-SUM($N200:AC200),0)))),IF($N200="정액법",IF((AD$27-$I200)&lt;0,0,IF((AD$27-$I200)=0,$M200*$P200/12*(12-$J200+1),IF((AD$27-$I200)&lt;$O200,$M200*$P200,IF((AD$27-$I200)=$O200,$M200-SUM($Q200:AC200),0))))))</f>
        <v>0</v>
      </c>
      <c r="AE200" s="89"/>
      <c r="AF200" s="90">
        <f t="shared" si="114"/>
        <v>0</v>
      </c>
      <c r="AG200" s="88">
        <f t="shared" si="112"/>
        <v>0</v>
      </c>
      <c r="AH200" s="91">
        <f t="shared" si="113"/>
        <v>0</v>
      </c>
      <c r="AI200" s="77"/>
      <c r="AJ200" s="77"/>
      <c r="AK200" s="77"/>
      <c r="AL200" s="77"/>
      <c r="AM200" s="77"/>
      <c r="AN200" s="92"/>
    </row>
    <row r="201" spans="2:40" s="47" customFormat="1" ht="13.5" hidden="1" outlineLevel="2">
      <c r="B201" s="76">
        <v>10</v>
      </c>
      <c r="C201" s="77"/>
      <c r="D201" s="77"/>
      <c r="E201" s="78"/>
      <c r="F201" s="77"/>
      <c r="G201" s="191"/>
      <c r="H201" s="79"/>
      <c r="I201" s="80">
        <f t="shared" si="102"/>
        <v>1900</v>
      </c>
      <c r="J201" s="81" t="str">
        <f t="shared" si="115"/>
        <v>01</v>
      </c>
      <c r="K201" s="82"/>
      <c r="L201" s="82"/>
      <c r="M201" s="83">
        <f t="shared" si="116"/>
        <v>0</v>
      </c>
      <c r="N201" s="84" t="s">
        <v>75</v>
      </c>
      <c r="O201" s="85">
        <v>10</v>
      </c>
      <c r="P201" s="86">
        <f>IF($N201="정액법",VLOOKUP($O201,[1]Data!$J$3:$L$62,2),IF($N201="정률법",VLOOKUP($O201,[1]Data!$J$3:$L$62,3),"입력검증"))</f>
        <v>0.25900000000000001</v>
      </c>
      <c r="Q201" s="108"/>
      <c r="R201" s="88">
        <f>IF($N201="정률법",IF((R$27-$I201)&lt;0,0,IF((R$27-$I201)=0,$M201*$P201/12*(12-$J201+1),IF((R$27-$I201)&lt;$O201,($M201-SUM($P201:Q201))*$P201,IF((R$27-$I201)=$O201,$M201-SUM($N201:Q201),0)))),IF($N201="정액법",IF((R$27-$I201)&lt;0,0,IF((R$27-$I201)=0,$M201*$P201/12*(12-$J201+1),IF((R$27-$I201)&lt;$O201,$M201*$P201,IF((R$27-$I201)=$O201,$M201-SUM($Q201:Q201),0))))))</f>
        <v>0</v>
      </c>
      <c r="S201" s="88">
        <f>IF($N201="정률법",IF((S$27-$I201)&lt;0,0,IF((S$27-$I201)=0,$M201*$P201/12*(12-$J201+1),IF((S$27-$I201)&lt;$O201,($M201-SUM($P201:R201))*$P201,IF((S$27-$I201)=$O201,$M201-SUM($N201:R201),0)))),IF($N201="정액법",IF((S$27-$I201)&lt;0,0,IF((S$27-$I201)=0,$M201*$P201/12*(12-$J201+1),IF((S$27-$I201)&lt;$O201,$M201*$P201,IF((S$27-$I201)=$O201,$M201-SUM($Q201:R201),0))))))</f>
        <v>0</v>
      </c>
      <c r="T201" s="88">
        <f>IF($N201="정률법",IF((T$27-$I201)&lt;0,0,IF((T$27-$I201)=0,$M201*$P201/12*(12-$J201+1),IF((T$27-$I201)&lt;$O201,($M201-SUM($P201:S201))*$P201,IF((T$27-$I201)=$O201,$M201-SUM($N201:S201),0)))),IF($N201="정액법",IF((T$27-$I201)&lt;0,0,IF((T$27-$I201)=0,$M201*$P201/12*(12-$J201+1),IF((T$27-$I201)&lt;$O201,$M201*$P201,IF((T$27-$I201)=$O201,$M201-SUM($Q201:S201),0))))))</f>
        <v>0</v>
      </c>
      <c r="U201" s="88">
        <f>IF($N201="정률법",IF((U$27-$I201)&lt;0,0,IF((U$27-$I201)=0,$M201*$P201/12*(12-$J201+1),IF((U$27-$I201)&lt;$O201,($M201-SUM($P201:T201))*$P201,IF((U$27-$I201)=$O201,$M201-SUM($N201:T201),0)))),IF($N201="정액법",IF((U$27-$I201)&lt;0,0,IF((U$27-$I201)=0,$M201*$P201/12*(12-$J201+1),IF((U$27-$I201)&lt;$O201,$M201*$P201,IF((U$27-$I201)=$O201,$M201-SUM($Q201:T201),0))))))</f>
        <v>0</v>
      </c>
      <c r="V201" s="88">
        <f>IF($N201="정률법",IF((V$27-$I201)&lt;0,0,IF((V$27-$I201)=0,$M201*$P201/12*(12-$J201+1),IF((V$27-$I201)&lt;$O201,($M201-SUM($P201:U201))*$P201,IF((V$27-$I201)=$O201,$M201-SUM($N201:U201),0)))),IF($N201="정액법",IF((V$27-$I201)&lt;0,0,IF((V$27-$I201)=0,$M201*$P201/12*(12-$J201+1),IF((V$27-$I201)&lt;$O201,$M201*$P201,IF((V$27-$I201)=$O201,$M201-SUM($Q201:U201),0))))))</f>
        <v>0</v>
      </c>
      <c r="W201" s="88">
        <f>IF($N201="정률법",IF((W$27-$I201)&lt;0,0,IF((W$27-$I201)=0,$M201*$P201/12*(12-$J201+1),IF((W$27-$I201)&lt;$O201,($M201-SUM($P201:V201))*$P201,IF((W$27-$I201)=$O201,$M201-SUM($N201:V201),0)))),IF($N201="정액법",IF((W$27-$I201)&lt;0,0,IF((W$27-$I201)=0,$M201*$P201/12*(12-$J201+1),IF((W$27-$I201)&lt;$O201,$M201*$P201,IF((W$27-$I201)=$O201,$M201-SUM($Q201:V201),0))))))</f>
        <v>0</v>
      </c>
      <c r="X201" s="88">
        <f>IF($N201="정률법",IF((X$27-$I201)&lt;0,0,IF((X$27-$I201)=0,$M201*$P201/12*(12-$J201+1),IF((X$27-$I201)&lt;$O201,($M201-SUM($P201:W201))*$P201,IF((X$27-$I201)=$O201,$M201-SUM($N201:W201),0)))),IF($N201="정액법",IF((X$27-$I201)&lt;0,0,IF((X$27-$I201)=0,$M201*$P201/12*(12-$J201+1),IF((X$27-$I201)&lt;$O201,$M201*$P201,IF((X$27-$I201)=$O201,$M201-SUM($Q201:W201),0))))))</f>
        <v>0</v>
      </c>
      <c r="Y201" s="88">
        <f>IF($N201="정률법",IF((Y$27-$I201)&lt;0,0,IF((Y$27-$I201)=0,$M201*$P201/12*(12-$J201+1),IF((Y$27-$I201)&lt;$O201,($M201-SUM($P201:X201))*$P201,IF((Y$27-$I201)=$O201,$M201-SUM($N201:X201),0)))),IF($N201="정액법",IF((Y$27-$I201)&lt;0,0,IF((Y$27-$I201)=0,$M201*$P201/12*(12-$J201+1),IF((Y$27-$I201)&lt;$O201,$M201*$P201,IF((Y$27-$I201)=$O201,$M201-SUM($Q201:X201),0))))))</f>
        <v>0</v>
      </c>
      <c r="Z201" s="88">
        <f>IF($N201="정률법",IF((Z$27-$I201)&lt;0,0,IF((Z$27-$I201)=0,$M201*$P201/12*(12-$J201+1),IF((Z$27-$I201)&lt;$O201,($M201-SUM($P201:Y201))*$P201,IF((Z$27-$I201)=$O201,$M201-SUM($N201:Y201),0)))),IF($N201="정액법",IF((Z$27-$I201)&lt;0,0,IF((Z$27-$I201)=0,$M201*$P201/12*(12-$J201+1),IF((Z$27-$I201)&lt;$O201,$M201*$P201,IF((Z$27-$I201)=$O201,$M201-SUM($Q201:Y201),0))))))</f>
        <v>0</v>
      </c>
      <c r="AA201" s="88">
        <f>IF($N201="정률법",IF((AA$27-$I201)&lt;0,0,IF((AA$27-$I201)=0,$M201*$P201/12*(12-$J201+1),IF((AA$27-$I201)&lt;$O201,($M201-SUM($P201:Z201))*$P201,IF((AA$27-$I201)=$O201,$M201-SUM($N201:Z201),0)))),IF($N201="정액법",IF((AA$27-$I201)&lt;0,0,IF((AA$27-$I201)=0,$M201*$P201/12*(12-$J201+1),IF((AA$27-$I201)&lt;$O201,$M201*$P201,IF((AA$27-$I201)=$O201,$M201-SUM($Q201:Z201),0))))))</f>
        <v>0</v>
      </c>
      <c r="AB201" s="88">
        <f>IF($N201="정률법",IF((AB$27-$I201)&lt;0,0,IF((AB$27-$I201)=0,$M201*$P201/12*(12-$J201+1),IF((AB$27-$I201)&lt;$O201,($M201-SUM($P201:AA201))*$P201,IF((AB$27-$I201)=$O201,$M201-SUM($N201:AA201),0)))),IF($N201="정액법",IF((AB$27-$I201)&lt;0,0,IF((AB$27-$I201)=0,$M201*$P201/12*(12-$J201+1),IF((AB$27-$I201)&lt;$O201,$M201*$P201,IF((AB$27-$I201)=$O201,$M201-SUM($Q201:AA201),0))))))</f>
        <v>0</v>
      </c>
      <c r="AC201" s="88">
        <f>IF($N201="정률법",IF((AC$27-$I201)&lt;0,0,IF((AC$27-$I201)=0,$M201*$P201/12*(12-$J201+1),IF((AC$27-$I201)&lt;$O201,($M201-SUM($P201:AB201))*$P201,IF((AC$27-$I201)=$O201,$M201-SUM($N201:AB201),0)))),IF($N201="정액법",IF((AC$27-$I201)&lt;0,0,IF((AC$27-$I201)=0,$M201*$P201/12*(12-$J201+1),IF((AC$27-$I201)&lt;$O201,$M201*$P201,IF((AC$27-$I201)=$O201,$M201-SUM($Q201:AB201),0))))))</f>
        <v>0</v>
      </c>
      <c r="AD201" s="88">
        <f>IF($N201="정률법",IF((AD$27-$I201)&lt;0,0,IF((AD$27-$I201)=0,$M201*$P201/12*(12-$J201+1),IF((AD$27-$I201)&lt;$O201,($M201-SUM($P201:AC201))*$P201,IF((AD$27-$I201)=$O201,$M201-SUM($N201:AC201),0)))),IF($N201="정액법",IF((AD$27-$I201)&lt;0,0,IF((AD$27-$I201)=0,$M201*$P201/12*(12-$J201+1),IF((AD$27-$I201)&lt;$O201,$M201*$P201,IF((AD$27-$I201)=$O201,$M201-SUM($Q201:AC201),0))))))</f>
        <v>0</v>
      </c>
      <c r="AE201" s="89"/>
      <c r="AF201" s="90">
        <f t="shared" si="114"/>
        <v>0</v>
      </c>
      <c r="AG201" s="88">
        <f t="shared" si="112"/>
        <v>0</v>
      </c>
      <c r="AH201" s="91">
        <f t="shared" si="113"/>
        <v>0</v>
      </c>
      <c r="AI201" s="77"/>
      <c r="AJ201" s="77"/>
      <c r="AK201" s="77"/>
      <c r="AL201" s="77"/>
      <c r="AM201" s="77"/>
      <c r="AN201" s="92"/>
    </row>
    <row r="202" spans="2:40" s="47" customFormat="1" ht="13.5" outlineLevel="1" collapsed="1">
      <c r="B202" s="94"/>
      <c r="C202" s="95" t="s">
        <v>66</v>
      </c>
      <c r="D202" s="94"/>
      <c r="E202" s="96"/>
      <c r="F202" s="94"/>
      <c r="G202" s="97">
        <f>+G192</f>
        <v>2012</v>
      </c>
      <c r="H202" s="98"/>
      <c r="I202" s="98"/>
      <c r="J202" s="98"/>
      <c r="K202" s="99">
        <f>SUM(K192:K201)</f>
        <v>0</v>
      </c>
      <c r="L202" s="99">
        <f>SUM(L192:L201)</f>
        <v>0</v>
      </c>
      <c r="M202" s="99">
        <f>SUM(M192:M201)</f>
        <v>0</v>
      </c>
      <c r="N202" s="96"/>
      <c r="O202" s="96"/>
      <c r="P202" s="100"/>
      <c r="Q202" s="101">
        <f>SUM(N192:N201)</f>
        <v>0</v>
      </c>
      <c r="R202" s="101">
        <f t="shared" ref="R202:AD202" si="117">SUM(R192:R201)</f>
        <v>0</v>
      </c>
      <c r="S202" s="101">
        <f t="shared" si="117"/>
        <v>0</v>
      </c>
      <c r="T202" s="101">
        <f t="shared" si="117"/>
        <v>0</v>
      </c>
      <c r="U202" s="101">
        <f t="shared" si="117"/>
        <v>0</v>
      </c>
      <c r="V202" s="101">
        <f t="shared" si="117"/>
        <v>0</v>
      </c>
      <c r="W202" s="101">
        <f t="shared" si="117"/>
        <v>0</v>
      </c>
      <c r="X202" s="101">
        <f t="shared" si="117"/>
        <v>0</v>
      </c>
      <c r="Y202" s="101">
        <f t="shared" si="117"/>
        <v>0</v>
      </c>
      <c r="Z202" s="101">
        <f t="shared" si="117"/>
        <v>0</v>
      </c>
      <c r="AA202" s="101">
        <f t="shared" si="117"/>
        <v>0</v>
      </c>
      <c r="AB202" s="101">
        <f t="shared" si="117"/>
        <v>0</v>
      </c>
      <c r="AC202" s="101">
        <f t="shared" si="117"/>
        <v>0</v>
      </c>
      <c r="AD202" s="102">
        <f t="shared" si="117"/>
        <v>0</v>
      </c>
      <c r="AE202" s="103"/>
      <c r="AF202" s="104">
        <f>SUM(AF192:AF201)</f>
        <v>0</v>
      </c>
      <c r="AG202" s="101">
        <f>SUM(AG192:AG201)</f>
        <v>0</v>
      </c>
      <c r="AH202" s="105">
        <f>SUM(AH192:AH201)</f>
        <v>0</v>
      </c>
      <c r="AI202" s="101"/>
      <c r="AJ202" s="101"/>
      <c r="AK202" s="101"/>
      <c r="AL202" s="101"/>
      <c r="AM202" s="101"/>
      <c r="AN202" s="106"/>
    </row>
    <row r="203" spans="2:40" s="47" customFormat="1" ht="13.5" outlineLevel="2">
      <c r="B203" s="76">
        <v>1</v>
      </c>
      <c r="C203" s="77" t="s">
        <v>78</v>
      </c>
      <c r="D203" s="77" t="s">
        <v>79</v>
      </c>
      <c r="E203" s="78" t="s">
        <v>80</v>
      </c>
      <c r="F203" s="77">
        <v>10</v>
      </c>
      <c r="G203" s="191">
        <v>2013</v>
      </c>
      <c r="H203" s="79">
        <v>41543</v>
      </c>
      <c r="I203" s="80">
        <f>VALUE(LEFT(TEXT($H203,"yyyy-mm-dd"),4))</f>
        <v>2013</v>
      </c>
      <c r="J203" s="81" t="str">
        <f>MID(TEXT($H203,"yyyy-mm-dd"),6,2)</f>
        <v>09</v>
      </c>
      <c r="K203" s="82">
        <v>17547200</v>
      </c>
      <c r="L203" s="82">
        <v>4386800</v>
      </c>
      <c r="M203" s="83">
        <f>K203+L203</f>
        <v>21934000</v>
      </c>
      <c r="N203" s="84" t="s">
        <v>65</v>
      </c>
      <c r="O203" s="85">
        <v>5</v>
      </c>
      <c r="P203" s="86">
        <f>IF($N203="정액법",VLOOKUP($O203,[1]Data!$J$3:$L$62,2),IF($N203="정률법",VLOOKUP($O203,[1]Data!$J$3:$L$62,3),"입력검증"))</f>
        <v>0.2</v>
      </c>
      <c r="Q203" s="108"/>
      <c r="R203" s="108"/>
      <c r="S203" s="88">
        <f>IF($N203="정률법",IF((S$27-$I203)&lt;0,0,IF((S$27-$I203)=0,$M203*$P203/12*(12-$J203+1),IF((S$27-$I203)&lt;$O203,($M203-SUM($P203:R203))*$P203,IF((S$27-$I203)=$O203,$M203-SUM($N203:R203),0)))),IF($N203="정액법",IF((S$27-$I203)&lt;0,0,IF((S$27-$I203)=0,$M203*$P203/12*(12-$J203+1),IF((S$27-$I203)&lt;$O203,$M203*$P203,IF((S$27-$I203)=$O203,$M203-SUM($Q203:R203),0))))))</f>
        <v>1462266.6666666667</v>
      </c>
      <c r="T203" s="88">
        <f>IF($N203="정률법",IF((T$27-$I203)&lt;0,0,IF((T$27-$I203)=0,$M203*$P203/12*(12-$J203+1),IF((T$27-$I203)&lt;$O203,($M203-SUM($P203:S203))*$P203,IF((T$27-$I203)=$O203,$M203-SUM($N203:S203),0)))),IF($N203="정액법",IF((T$27-$I203)&lt;0,0,IF((T$27-$I203)=0,$M203*$P203/12*(12-$J203+1),IF((T$27-$I203)&lt;$O203,$M203*$P203,IF((T$27-$I203)=$O203,$M203-SUM($Q203:S203),0))))))</f>
        <v>4386800</v>
      </c>
      <c r="U203" s="88">
        <f>IF($N203="정률법",IF((U$27-$I203)&lt;0,0,IF((U$27-$I203)=0,$M203*$P203/12*(12-$J203+1),IF((U$27-$I203)&lt;$O203,($M203-SUM($P203:T203))*$P203,IF((U$27-$I203)=$O203,$M203-SUM($N203:T203),0)))),IF($N203="정액법",IF((U$27-$I203)&lt;0,0,IF((U$27-$I203)=0,$M203*$P203/12*(12-$J203+1),IF((U$27-$I203)&lt;$O203,$M203*$P203,IF((U$27-$I203)=$O203,$M203-SUM($Q203:T203),0))))))</f>
        <v>4386800</v>
      </c>
      <c r="V203" s="88">
        <f>IF($N203="정률법",IF((V$27-$I203)&lt;0,0,IF((V$27-$I203)=0,$M203*$P203/12*(12-$J203+1),IF((V$27-$I203)&lt;$O203,($M203-SUM($P203:U203))*$P203,IF((V$27-$I203)=$O203,$M203-SUM($N203:U203),0)))),IF($N203="정액법",IF((V$27-$I203)&lt;0,0,IF((V$27-$I203)=0,$M203*$P203/12*(12-$J203+1),IF((V$27-$I203)&lt;$O203,$M203*$P203,IF((V$27-$I203)=$O203,$M203-SUM($Q203:U203),0))))))</f>
        <v>4386800</v>
      </c>
      <c r="W203" s="88">
        <f>IF($N203="정률법",IF((W$27-$I203)&lt;0,0,IF((W$27-$I203)=0,$M203*$P203/12*(12-$J203+1),IF((W$27-$I203)&lt;$O203,($M203-SUM($P203:V203))*$P203,IF((W$27-$I203)=$O203,$M203-SUM($N203:V203),0)))),IF($N203="정액법",IF((W$27-$I203)&lt;0,0,IF((W$27-$I203)=0,$M203*$P203/12*(12-$J203+1),IF((W$27-$I203)&lt;$O203,$M203*$P203,IF((W$27-$I203)=$O203,$M203-SUM($Q203:V203),0))))))</f>
        <v>4386800</v>
      </c>
      <c r="X203" s="88">
        <f>IF($N203="정률법",IF((X$27-$I203)&lt;0,0,IF((X$27-$I203)=0,$M203*$P203/12*(12-$J203+1),IF((X$27-$I203)&lt;$O203,($M203-SUM($P203:W203))*$P203,IF((X$27-$I203)=$O203,$M203-SUM($N203:W203),0)))),IF($N203="정액법",IF((X$27-$I203)&lt;0,0,IF((X$27-$I203)=0,$M203*$P203/12*(12-$J203+1),IF((X$27-$I203)&lt;$O203,$M203*$P203,IF((X$27-$I203)=$O203,$M203-SUM($Q203:W203),0))))))</f>
        <v>2924533.3333333321</v>
      </c>
      <c r="Y203" s="88">
        <f>IF($N203="정률법",IF((Y$27-$I203)&lt;0,0,IF((Y$27-$I203)=0,$M203*$P203/12*(12-$J203+1),IF((Y$27-$I203)&lt;$O203,($M203-SUM($P203:X203))*$P203,IF((Y$27-$I203)=$O203,$M203-SUM($N203:X203),0)))),IF($N203="정액법",IF((Y$27-$I203)&lt;0,0,IF((Y$27-$I203)=0,$M203*$P203/12*(12-$J203+1),IF((Y$27-$I203)&lt;$O203,$M203*$P203,IF((Y$27-$I203)=$O203,$M203-SUM($Q203:X203),0))))))</f>
        <v>0</v>
      </c>
      <c r="Z203" s="88">
        <f>IF($N203="정률법",IF((Z$27-$I203)&lt;0,0,IF((Z$27-$I203)=0,$M203*$P203/12*(12-$J203+1),IF((Z$27-$I203)&lt;$O203,($M203-SUM($P203:Y203))*$P203,IF((Z$27-$I203)=$O203,$M203-SUM($N203:Y203),0)))),IF($N203="정액법",IF((Z$27-$I203)&lt;0,0,IF((Z$27-$I203)=0,$M203*$P203/12*(12-$J203+1),IF((Z$27-$I203)&lt;$O203,$M203*$P203,IF((Z$27-$I203)=$O203,$M203-SUM($Q203:Y203),0))))))</f>
        <v>0</v>
      </c>
      <c r="AA203" s="88">
        <f>IF($N203="정률법",IF((AA$27-$I203)&lt;0,0,IF((AA$27-$I203)=0,$M203*$P203/12*(12-$J203+1),IF((AA$27-$I203)&lt;$O203,($M203-SUM($P203:Z203))*$P203,IF((AA$27-$I203)=$O203,$M203-SUM($N203:Z203),0)))),IF($N203="정액법",IF((AA$27-$I203)&lt;0,0,IF((AA$27-$I203)=0,$M203*$P203/12*(12-$J203+1),IF((AA$27-$I203)&lt;$O203,$M203*$P203,IF((AA$27-$I203)=$O203,$M203-SUM($Q203:Z203),0))))))</f>
        <v>0</v>
      </c>
      <c r="AB203" s="88">
        <f>IF($N203="정률법",IF((AB$27-$I203)&lt;0,0,IF((AB$27-$I203)=0,$M203*$P203/12*(12-$J203+1),IF((AB$27-$I203)&lt;$O203,($M203-SUM($P203:AA203))*$P203,IF((AB$27-$I203)=$O203,$M203-SUM($N203:AA203),0)))),IF($N203="정액법",IF((AB$27-$I203)&lt;0,0,IF((AB$27-$I203)=0,$M203*$P203/12*(12-$J203+1),IF((AB$27-$I203)&lt;$O203,$M203*$P203,IF((AB$27-$I203)=$O203,$M203-SUM($Q203:AA203),0))))))</f>
        <v>0</v>
      </c>
      <c r="AC203" s="88">
        <f>IF($N203="정률법",IF((AC$27-$I203)&lt;0,0,IF((AC$27-$I203)=0,$M203*$P203/12*(12-$J203+1),IF((AC$27-$I203)&lt;$O203,($M203-SUM($P203:AB203))*$P203,IF((AC$27-$I203)=$O203,$M203-SUM($N203:AB203),0)))),IF($N203="정액법",IF((AC$27-$I203)&lt;0,0,IF((AC$27-$I203)=0,$M203*$P203/12*(12-$J203+1),IF((AC$27-$I203)&lt;$O203,$M203*$P203,IF((AC$27-$I203)=$O203,$M203-SUM($Q203:AB203),0))))))</f>
        <v>0</v>
      </c>
      <c r="AD203" s="88">
        <f>IF($N203="정률법",IF((AD$27-$I203)&lt;0,0,IF((AD$27-$I203)=0,$M203*$P203/12*(12-$J203+1),IF((AD$27-$I203)&lt;$O203,($M203-SUM($P203:AC203))*$P203,IF((AD$27-$I203)=$O203,$M203-SUM($N203:AC203),0)))),IF($N203="정액법",IF((AD$27-$I203)&lt;0,0,IF((AD$27-$I203)=0,$M203*$P203/12*(12-$J203+1),IF((AD$27-$I203)&lt;$O203,$M203*$P203,IF((AD$27-$I203)=$O203,$M203-SUM($Q203:AC203),0))))))</f>
        <v>0</v>
      </c>
      <c r="AE203" s="89"/>
      <c r="AF203" s="90">
        <f>SUM(Q203:AE203)</f>
        <v>21934000</v>
      </c>
      <c r="AG203" s="88">
        <f t="shared" ref="AG203:AG237" si="118">M203-AF203</f>
        <v>0</v>
      </c>
      <c r="AH203" s="91">
        <f t="shared" ref="AH203:AH237" si="119">IFERROR(INT(AG203*K203/M203),0)</f>
        <v>0</v>
      </c>
      <c r="AI203" s="77" t="s">
        <v>81</v>
      </c>
      <c r="AJ203" s="77"/>
      <c r="AK203" s="116">
        <v>44119</v>
      </c>
      <c r="AL203" s="77">
        <v>10</v>
      </c>
      <c r="AM203" s="77"/>
      <c r="AN203" s="92" t="s">
        <v>71</v>
      </c>
    </row>
    <row r="204" spans="2:40" s="47" customFormat="1" ht="13.5" outlineLevel="2">
      <c r="B204" s="76">
        <v>2</v>
      </c>
      <c r="C204" s="77" t="s">
        <v>82</v>
      </c>
      <c r="D204" s="77" t="s">
        <v>79</v>
      </c>
      <c r="E204" s="78" t="s">
        <v>83</v>
      </c>
      <c r="F204" s="77">
        <v>1</v>
      </c>
      <c r="G204" s="191"/>
      <c r="H204" s="79">
        <v>41543</v>
      </c>
      <c r="I204" s="80">
        <f t="shared" ref="I204:I237" si="120">VALUE(LEFT(TEXT($H204,"yyyy-mm-dd"),4))</f>
        <v>2013</v>
      </c>
      <c r="J204" s="81" t="str">
        <f t="shared" ref="J204:J237" si="121">MID(TEXT($H204,"yyyy-mm-dd"),6,2)</f>
        <v>09</v>
      </c>
      <c r="K204" s="82">
        <v>1056000</v>
      </c>
      <c r="L204" s="82">
        <v>264000</v>
      </c>
      <c r="M204" s="83">
        <f t="shared" ref="M204:M211" si="122">K204+L204</f>
        <v>1320000</v>
      </c>
      <c r="N204" s="84" t="s">
        <v>65</v>
      </c>
      <c r="O204" s="85">
        <v>5</v>
      </c>
      <c r="P204" s="86">
        <f>IF($N204="정액법",VLOOKUP($O204,[1]Data!$J$3:$L$62,2),IF($N204="정률법",VLOOKUP($O204,[1]Data!$J$3:$L$62,3),"입력검증"))</f>
        <v>0.2</v>
      </c>
      <c r="Q204" s="108"/>
      <c r="R204" s="108"/>
      <c r="S204" s="88">
        <f>IF($N204="정률법",IF((S$27-$I204)&lt;0,0,IF((S$27-$I204)=0,$M204*$P204/12*(12-$J204+1),IF((S$27-$I204)&lt;$O204,($M204-SUM($P204:R204))*$P204,IF((S$27-$I204)=$O204,$M204-SUM($N204:R204),0)))),IF($N204="정액법",IF((S$27-$I204)&lt;0,0,IF((S$27-$I204)=0,$M204*$P204/12*(12-$J204+1),IF((S$27-$I204)&lt;$O204,$M204*$P204,IF((S$27-$I204)=$O204,$M204-SUM($Q204:R204),0))))))</f>
        <v>88000</v>
      </c>
      <c r="T204" s="88">
        <f>IF($N204="정률법",IF((T$27-$I204)&lt;0,0,IF((T$27-$I204)=0,$M204*$P204/12*(12-$J204+1),IF((T$27-$I204)&lt;$O204,($M204-SUM($P204:S204))*$P204,IF((T$27-$I204)=$O204,$M204-SUM($N204:S204),0)))),IF($N204="정액법",IF((T$27-$I204)&lt;0,0,IF((T$27-$I204)=0,$M204*$P204/12*(12-$J204+1),IF((T$27-$I204)&lt;$O204,$M204*$P204,IF((T$27-$I204)=$O204,$M204-SUM($Q204:S204),0))))))</f>
        <v>264000</v>
      </c>
      <c r="U204" s="88">
        <f>IF($N204="정률법",IF((U$27-$I204)&lt;0,0,IF((U$27-$I204)=0,$M204*$P204/12*(12-$J204+1),IF((U$27-$I204)&lt;$O204,($M204-SUM($P204:T204))*$P204,IF((U$27-$I204)=$O204,$M204-SUM($N204:T204),0)))),IF($N204="정액법",IF((U$27-$I204)&lt;0,0,IF((U$27-$I204)=0,$M204*$P204/12*(12-$J204+1),IF((U$27-$I204)&lt;$O204,$M204*$P204,IF((U$27-$I204)=$O204,$M204-SUM($Q204:T204),0))))))</f>
        <v>264000</v>
      </c>
      <c r="V204" s="88">
        <f>IF($N204="정률법",IF((V$27-$I204)&lt;0,0,IF((V$27-$I204)=0,$M204*$P204/12*(12-$J204+1),IF((V$27-$I204)&lt;$O204,($M204-SUM($P204:U204))*$P204,IF((V$27-$I204)=$O204,$M204-SUM($N204:U204),0)))),IF($N204="정액법",IF((V$27-$I204)&lt;0,0,IF((V$27-$I204)=0,$M204*$P204/12*(12-$J204+1),IF((V$27-$I204)&lt;$O204,$M204*$P204,IF((V$27-$I204)=$O204,$M204-SUM($Q204:U204),0))))))</f>
        <v>264000</v>
      </c>
      <c r="W204" s="88">
        <f>IF($N204="정률법",IF((W$27-$I204)&lt;0,0,IF((W$27-$I204)=0,$M204*$P204/12*(12-$J204+1),IF((W$27-$I204)&lt;$O204,($M204-SUM($P204:V204))*$P204,IF((W$27-$I204)=$O204,$M204-SUM($N204:V204),0)))),IF($N204="정액법",IF((W$27-$I204)&lt;0,0,IF((W$27-$I204)=0,$M204*$P204/12*(12-$J204+1),IF((W$27-$I204)&lt;$O204,$M204*$P204,IF((W$27-$I204)=$O204,$M204-SUM($Q204:V204),0))))))</f>
        <v>264000</v>
      </c>
      <c r="X204" s="88">
        <f>IF($N204="정률법",IF((X$27-$I204)&lt;0,0,IF((X$27-$I204)=0,$M204*$P204/12*(12-$J204+1),IF((X$27-$I204)&lt;$O204,($M204-SUM($P204:W204))*$P204,IF((X$27-$I204)=$O204,$M204-SUM($N204:W204),0)))),IF($N204="정액법",IF((X$27-$I204)&lt;0,0,IF((X$27-$I204)=0,$M204*$P204/12*(12-$J204+1),IF((X$27-$I204)&lt;$O204,$M204*$P204,IF((X$27-$I204)=$O204,$M204-SUM($Q204:W204),0))))))</f>
        <v>176000</v>
      </c>
      <c r="Y204" s="88">
        <f>IF($N204="정률법",IF((Y$27-$I204)&lt;0,0,IF((Y$27-$I204)=0,$M204*$P204/12*(12-$J204+1),IF((Y$27-$I204)&lt;$O204,($M204-SUM($P204:X204))*$P204,IF((Y$27-$I204)=$O204,$M204-SUM($N204:X204),0)))),IF($N204="정액법",IF((Y$27-$I204)&lt;0,0,IF((Y$27-$I204)=0,$M204*$P204/12*(12-$J204+1),IF((Y$27-$I204)&lt;$O204,$M204*$P204,IF((Y$27-$I204)=$O204,$M204-SUM($Q204:X204),0))))))</f>
        <v>0</v>
      </c>
      <c r="Z204" s="88">
        <f>IF($N204="정률법",IF((Z$27-$I204)&lt;0,0,IF((Z$27-$I204)=0,$M204*$P204/12*(12-$J204+1),IF((Z$27-$I204)&lt;$O204,($M204-SUM($P204:Y204))*$P204,IF((Z$27-$I204)=$O204,$M204-SUM($N204:Y204),0)))),IF($N204="정액법",IF((Z$27-$I204)&lt;0,0,IF((Z$27-$I204)=0,$M204*$P204/12*(12-$J204+1),IF((Z$27-$I204)&lt;$O204,$M204*$P204,IF((Z$27-$I204)=$O204,$M204-SUM($Q204:Y204),0))))))</f>
        <v>0</v>
      </c>
      <c r="AA204" s="88">
        <f>IF($N204="정률법",IF((AA$27-$I204)&lt;0,0,IF((AA$27-$I204)=0,$M204*$P204/12*(12-$J204+1),IF((AA$27-$I204)&lt;$O204,($M204-SUM($P204:Z204))*$P204,IF((AA$27-$I204)=$O204,$M204-SUM($N204:Z204),0)))),IF($N204="정액법",IF((AA$27-$I204)&lt;0,0,IF((AA$27-$I204)=0,$M204*$P204/12*(12-$J204+1),IF((AA$27-$I204)&lt;$O204,$M204*$P204,IF((AA$27-$I204)=$O204,$M204-SUM($Q204:Z204),0))))))</f>
        <v>0</v>
      </c>
      <c r="AB204" s="88">
        <f>IF($N204="정률법",IF((AB$27-$I204)&lt;0,0,IF((AB$27-$I204)=0,$M204*$P204/12*(12-$J204+1),IF((AB$27-$I204)&lt;$O204,($M204-SUM($P204:AA204))*$P204,IF((AB$27-$I204)=$O204,$M204-SUM($N204:AA204),0)))),IF($N204="정액법",IF((AB$27-$I204)&lt;0,0,IF((AB$27-$I204)=0,$M204*$P204/12*(12-$J204+1),IF((AB$27-$I204)&lt;$O204,$M204*$P204,IF((AB$27-$I204)=$O204,$M204-SUM($Q204:AA204),0))))))</f>
        <v>0</v>
      </c>
      <c r="AC204" s="88">
        <f>IF($N204="정률법",IF((AC$27-$I204)&lt;0,0,IF((AC$27-$I204)=0,$M204*$P204/12*(12-$J204+1),IF((AC$27-$I204)&lt;$O204,($M204-SUM($P204:AB204))*$P204,IF((AC$27-$I204)=$O204,$M204-SUM($N204:AB204),0)))),IF($N204="정액법",IF((AC$27-$I204)&lt;0,0,IF((AC$27-$I204)=0,$M204*$P204/12*(12-$J204+1),IF((AC$27-$I204)&lt;$O204,$M204*$P204,IF((AC$27-$I204)=$O204,$M204-SUM($Q204:AB204),0))))))</f>
        <v>0</v>
      </c>
      <c r="AD204" s="88">
        <f>IF($N204="정률법",IF((AD$27-$I204)&lt;0,0,IF((AD$27-$I204)=0,$M204*$P204/12*(12-$J204+1),IF((AD$27-$I204)&lt;$O204,($M204-SUM($P204:AC204))*$P204,IF((AD$27-$I204)=$O204,$M204-SUM($N204:AC204),0)))),IF($N204="정액법",IF((AD$27-$I204)&lt;0,0,IF((AD$27-$I204)=0,$M204*$P204/12*(12-$J204+1),IF((AD$27-$I204)&lt;$O204,$M204*$P204,IF((AD$27-$I204)=$O204,$M204-SUM($Q204:AC204),0))))))</f>
        <v>0</v>
      </c>
      <c r="AE204" s="89"/>
      <c r="AF204" s="90">
        <f t="shared" ref="AF204:AF211" si="123">SUM(Q204:AE204)</f>
        <v>1320000</v>
      </c>
      <c r="AG204" s="88">
        <f t="shared" si="118"/>
        <v>0</v>
      </c>
      <c r="AH204" s="91">
        <f t="shared" si="119"/>
        <v>0</v>
      </c>
      <c r="AI204" s="77" t="s">
        <v>84</v>
      </c>
      <c r="AJ204" s="77"/>
      <c r="AK204" s="116">
        <v>44119</v>
      </c>
      <c r="AL204" s="77">
        <v>1</v>
      </c>
      <c r="AM204" s="77"/>
      <c r="AN204" s="92" t="s">
        <v>71</v>
      </c>
    </row>
    <row r="205" spans="2:40" s="47" customFormat="1" ht="13.5" outlineLevel="2">
      <c r="B205" s="76">
        <v>3</v>
      </c>
      <c r="C205" s="77" t="s">
        <v>85</v>
      </c>
      <c r="D205" s="77" t="s">
        <v>86</v>
      </c>
      <c r="E205" s="78" t="s">
        <v>87</v>
      </c>
      <c r="F205" s="77">
        <v>1</v>
      </c>
      <c r="G205" s="191"/>
      <c r="H205" s="79">
        <v>41543</v>
      </c>
      <c r="I205" s="80">
        <f t="shared" si="120"/>
        <v>2013</v>
      </c>
      <c r="J205" s="81" t="str">
        <f t="shared" si="121"/>
        <v>09</v>
      </c>
      <c r="K205" s="82">
        <v>368000</v>
      </c>
      <c r="L205" s="82">
        <v>92000</v>
      </c>
      <c r="M205" s="83">
        <f t="shared" si="122"/>
        <v>460000</v>
      </c>
      <c r="N205" s="84" t="s">
        <v>65</v>
      </c>
      <c r="O205" s="85">
        <v>9</v>
      </c>
      <c r="P205" s="86">
        <f>IF($N205="정액법",VLOOKUP($O205,[1]Data!$J$3:$L$62,2),IF($N205="정률법",VLOOKUP($O205,[1]Data!$J$3:$L$62,3),"입력검증"))</f>
        <v>0.111</v>
      </c>
      <c r="Q205" s="108"/>
      <c r="R205" s="108"/>
      <c r="S205" s="88">
        <f>IF($N205="정률법",IF((S$27-$I205)&lt;0,0,IF((S$27-$I205)=0,$M205*$P205/12*(12-$J205+1),IF((S$27-$I205)&lt;$O205,($M205-SUM($P205:R205))*$P205,IF((S$27-$I205)=$O205,$M205-SUM($N205:R205),0)))),IF($N205="정액법",IF((S$27-$I205)&lt;0,0,IF((S$27-$I205)=0,$M205*$P205/12*(12-$J205+1),IF((S$27-$I205)&lt;$O205,$M205*$P205,IF((S$27-$I205)=$O205,$M205-SUM($Q205:R205),0))))))</f>
        <v>17020</v>
      </c>
      <c r="T205" s="88">
        <f>IF($N205="정률법",IF((T$27-$I205)&lt;0,0,IF((T$27-$I205)=0,$M205*$P205/12*(12-$J205+1),IF((T$27-$I205)&lt;$O205,($M205-SUM($P205:S205))*$P205,IF((T$27-$I205)=$O205,$M205-SUM($N205:S205),0)))),IF($N205="정액법",IF((T$27-$I205)&lt;0,0,IF((T$27-$I205)=0,$M205*$P205/12*(12-$J205+1),IF((T$27-$I205)&lt;$O205,$M205*$P205,IF((T$27-$I205)=$O205,$M205-SUM($Q205:S205),0))))))</f>
        <v>51060</v>
      </c>
      <c r="U205" s="88">
        <f>IF($N205="정률법",IF((U$27-$I205)&lt;0,0,IF((U$27-$I205)=0,$M205*$P205/12*(12-$J205+1),IF((U$27-$I205)&lt;$O205,($M205-SUM($P205:T205))*$P205,IF((U$27-$I205)=$O205,$M205-SUM($N205:T205),0)))),IF($N205="정액법",IF((U$27-$I205)&lt;0,0,IF((U$27-$I205)=0,$M205*$P205/12*(12-$J205+1),IF((U$27-$I205)&lt;$O205,$M205*$P205,IF((U$27-$I205)=$O205,$M205-SUM($Q205:T205),0))))))</f>
        <v>51060</v>
      </c>
      <c r="V205" s="88">
        <f>IF($N205="정률법",IF((V$27-$I205)&lt;0,0,IF((V$27-$I205)=0,$M205*$P205/12*(12-$J205+1),IF((V$27-$I205)&lt;$O205,($M205-SUM($P205:U205))*$P205,IF((V$27-$I205)=$O205,$M205-SUM($N205:U205),0)))),IF($N205="정액법",IF((V$27-$I205)&lt;0,0,IF((V$27-$I205)=0,$M205*$P205/12*(12-$J205+1),IF((V$27-$I205)&lt;$O205,$M205*$P205,IF((V$27-$I205)=$O205,$M205-SUM($Q205:U205),0))))))</f>
        <v>51060</v>
      </c>
      <c r="W205" s="88">
        <f>IF($N205="정률법",IF((W$27-$I205)&lt;0,0,IF((W$27-$I205)=0,$M205*$P205/12*(12-$J205+1),IF((W$27-$I205)&lt;$O205,($M205-SUM($P205:V205))*$P205,IF((W$27-$I205)=$O205,$M205-SUM($N205:V205),0)))),IF($N205="정액법",IF((W$27-$I205)&lt;0,0,IF((W$27-$I205)=0,$M205*$P205/12*(12-$J205+1),IF((W$27-$I205)&lt;$O205,$M205*$P205,IF((W$27-$I205)=$O205,$M205-SUM($Q205:V205),0))))))</f>
        <v>51060</v>
      </c>
      <c r="X205" s="88">
        <f>IF($N205="정률법",IF((X$27-$I205)&lt;0,0,IF((X$27-$I205)=0,$M205*$P205/12*(12-$J205+1),IF((X$27-$I205)&lt;$O205,($M205-SUM($P205:W205))*$P205,IF((X$27-$I205)=$O205,$M205-SUM($N205:W205),0)))),IF($N205="정액법",IF((X$27-$I205)&lt;0,0,IF((X$27-$I205)=0,$M205*$P205/12*(12-$J205+1),IF((X$27-$I205)&lt;$O205,$M205*$P205,IF((X$27-$I205)=$O205,$M205-SUM($Q205:W205),0))))))</f>
        <v>51060</v>
      </c>
      <c r="Y205" s="88">
        <f>IF($N205="정률법",IF((Y$27-$I205)&lt;0,0,IF((Y$27-$I205)=0,$M205*$P205/12*(12-$J205+1),IF((Y$27-$I205)&lt;$O205,($M205-SUM($P205:X205))*$P205,IF((Y$27-$I205)=$O205,$M205-SUM($N205:X205),0)))),IF($N205="정액법",IF((Y$27-$I205)&lt;0,0,IF((Y$27-$I205)=0,$M205*$P205/12*(12-$J205+1),IF((Y$27-$I205)&lt;$O205,$M205*$P205,IF((Y$27-$I205)=$O205,$M205-SUM($Q205:X205),0))))))</f>
        <v>51060</v>
      </c>
      <c r="Z205" s="88">
        <f>IF($N205="정률법",IF((Z$27-$I205)&lt;0,0,IF((Z$27-$I205)=0,$M205*$P205/12*(12-$J205+1),IF((Z$27-$I205)&lt;$O205,($M205-SUM($P205:Y205))*$P205,IF((Z$27-$I205)=$O205,$M205-SUM($N205:Y205),0)))),IF($N205="정액법",IF((Z$27-$I205)&lt;0,0,IF((Z$27-$I205)=0,$M205*$P205/12*(12-$J205+1),IF((Z$27-$I205)&lt;$O205,$M205*$P205,IF((Z$27-$I205)=$O205,$M205-SUM($Q205:Y205),0))))))</f>
        <v>51060</v>
      </c>
      <c r="AA205" s="88">
        <f>IF($N205="정률법",IF((AA$27-$I205)&lt;0,0,IF((AA$27-$I205)=0,$M205*$P205/12*(12-$J205+1),IF((AA$27-$I205)&lt;$O205,($M205-SUM($P205:Z205))*$P205,IF((AA$27-$I205)=$O205,$M205-SUM($N205:Z205),0)))),IF($N205="정액법",IF((AA$27-$I205)&lt;0,0,IF((AA$27-$I205)=0,$M205*$P205/12*(12-$J205+1),IF((AA$27-$I205)&lt;$O205,$M205*$P205,IF((AA$27-$I205)=$O205,$M205-SUM($Q205:Z205),0))))))</f>
        <v>51060</v>
      </c>
      <c r="AB205" s="88">
        <f>IF($N205="정률법",IF((AB$27-$I205)&lt;0,0,IF((AB$27-$I205)=0,$M205*$P205/12*(12-$J205+1),IF((AB$27-$I205)&lt;$O205,($M205-SUM($P205:AA205))*$P205,IF((AB$27-$I205)=$O205,$M205-SUM($N205:AA205),0)))),IF($N205="정액법",IF((AB$27-$I205)&lt;0,0,IF((AB$27-$I205)=0,$M205*$P205/12*(12-$J205+1),IF((AB$27-$I205)&lt;$O205,$M205*$P205,IF((AB$27-$I205)=$O205,$M205-SUM($Q205:AA205),0))))))</f>
        <v>34500</v>
      </c>
      <c r="AC205" s="88">
        <f>IF($N205="정률법",IF((AC$27-$I205)&lt;0,0,IF((AC$27-$I205)=0,$M205*$P205/12*(12-$J205+1),IF((AC$27-$I205)&lt;$O205,($M205-SUM($P205:AB205))*$P205,IF((AC$27-$I205)=$O205,$M205-SUM($N205:AB205),0)))),IF($N205="정액법",IF((AC$27-$I205)&lt;0,0,IF((AC$27-$I205)=0,$M205*$P205/12*(12-$J205+1),IF((AC$27-$I205)&lt;$O205,$M205*$P205,IF((AC$27-$I205)=$O205,$M205-SUM($Q205:AB205),0))))))</f>
        <v>0</v>
      </c>
      <c r="AD205" s="88">
        <f>IF($N205="정률법",IF((AD$27-$I205)&lt;0,0,IF((AD$27-$I205)=0,$M205*$P205/12*(12-$J205+1),IF((AD$27-$I205)&lt;$O205,($M205-SUM($P205:AC205))*$P205,IF((AD$27-$I205)=$O205,$M205-SUM($N205:AC205),0)))),IF($N205="정액법",IF((AD$27-$I205)&lt;0,0,IF((AD$27-$I205)=0,$M205*$P205/12*(12-$J205+1),IF((AD$27-$I205)&lt;$O205,$M205*$P205,IF((AD$27-$I205)=$O205,$M205-SUM($Q205:AC205),0))))))</f>
        <v>0</v>
      </c>
      <c r="AE205" s="89"/>
      <c r="AF205" s="90">
        <f t="shared" si="123"/>
        <v>460000</v>
      </c>
      <c r="AG205" s="88">
        <f t="shared" si="118"/>
        <v>0</v>
      </c>
      <c r="AH205" s="91">
        <f t="shared" si="119"/>
        <v>0</v>
      </c>
      <c r="AI205" s="77" t="s">
        <v>84</v>
      </c>
      <c r="AJ205" s="77"/>
      <c r="AK205" s="77"/>
      <c r="AL205" s="77"/>
      <c r="AM205" s="77"/>
      <c r="AN205" s="92" t="s">
        <v>71</v>
      </c>
    </row>
    <row r="206" spans="2:40" s="47" customFormat="1" ht="13.5" outlineLevel="2">
      <c r="B206" s="76">
        <v>4</v>
      </c>
      <c r="C206" s="77" t="s">
        <v>88</v>
      </c>
      <c r="D206" s="77" t="s">
        <v>89</v>
      </c>
      <c r="E206" s="78" t="s">
        <v>90</v>
      </c>
      <c r="F206" s="77">
        <v>1</v>
      </c>
      <c r="G206" s="191"/>
      <c r="H206" s="79">
        <v>41543</v>
      </c>
      <c r="I206" s="80">
        <f t="shared" si="120"/>
        <v>2013</v>
      </c>
      <c r="J206" s="81" t="str">
        <f t="shared" si="121"/>
        <v>09</v>
      </c>
      <c r="K206" s="82">
        <v>564000</v>
      </c>
      <c r="L206" s="82">
        <v>141000</v>
      </c>
      <c r="M206" s="83">
        <f t="shared" si="122"/>
        <v>705000</v>
      </c>
      <c r="N206" s="84" t="s">
        <v>65</v>
      </c>
      <c r="O206" s="85">
        <v>8</v>
      </c>
      <c r="P206" s="86">
        <f>IF($N206="정액법",VLOOKUP($O206,[1]Data!$J$3:$L$62,2),IF($N206="정률법",VLOOKUP($O206,[1]Data!$J$3:$L$62,3),"입력검증"))</f>
        <v>0.125</v>
      </c>
      <c r="Q206" s="108"/>
      <c r="R206" s="108"/>
      <c r="S206" s="88">
        <f>IF($N206="정률법",IF((S$27-$I206)&lt;0,0,IF((S$27-$I206)=0,$M206*$P206/12*(12-$J206+1),IF((S$27-$I206)&lt;$O206,($M206-SUM($P206:R206))*$P206,IF((S$27-$I206)=$O206,$M206-SUM($N206:R206),0)))),IF($N206="정액법",IF((S$27-$I206)&lt;0,0,IF((S$27-$I206)=0,$M206*$P206/12*(12-$J206+1),IF((S$27-$I206)&lt;$O206,$M206*$P206,IF((S$27-$I206)=$O206,$M206-SUM($Q206:R206),0))))))</f>
        <v>29375</v>
      </c>
      <c r="T206" s="88">
        <f>IF($N206="정률법",IF((T$27-$I206)&lt;0,0,IF((T$27-$I206)=0,$M206*$P206/12*(12-$J206+1),IF((T$27-$I206)&lt;$O206,($M206-SUM($P206:S206))*$P206,IF((T$27-$I206)=$O206,$M206-SUM($N206:S206),0)))),IF($N206="정액법",IF((T$27-$I206)&lt;0,0,IF((T$27-$I206)=0,$M206*$P206/12*(12-$J206+1),IF((T$27-$I206)&lt;$O206,$M206*$P206,IF((T$27-$I206)=$O206,$M206-SUM($Q206:S206),0))))))</f>
        <v>88125</v>
      </c>
      <c r="U206" s="88">
        <f>IF($N206="정률법",IF((U$27-$I206)&lt;0,0,IF((U$27-$I206)=0,$M206*$P206/12*(12-$J206+1),IF((U$27-$I206)&lt;$O206,($M206-SUM($P206:T206))*$P206,IF((U$27-$I206)=$O206,$M206-SUM($N206:T206),0)))),IF($N206="정액법",IF((U$27-$I206)&lt;0,0,IF((U$27-$I206)=0,$M206*$P206/12*(12-$J206+1),IF((U$27-$I206)&lt;$O206,$M206*$P206,IF((U$27-$I206)=$O206,$M206-SUM($Q206:T206),0))))))</f>
        <v>88125</v>
      </c>
      <c r="V206" s="88">
        <f>IF($N206="정률법",IF((V$27-$I206)&lt;0,0,IF((V$27-$I206)=0,$M206*$P206/12*(12-$J206+1),IF((V$27-$I206)&lt;$O206,($M206-SUM($P206:U206))*$P206,IF((V$27-$I206)=$O206,$M206-SUM($N206:U206),0)))),IF($N206="정액법",IF((V$27-$I206)&lt;0,0,IF((V$27-$I206)=0,$M206*$P206/12*(12-$J206+1),IF((V$27-$I206)&lt;$O206,$M206*$P206,IF((V$27-$I206)=$O206,$M206-SUM($Q206:U206),0))))))</f>
        <v>88125</v>
      </c>
      <c r="W206" s="88">
        <f>IF($N206="정률법",IF((W$27-$I206)&lt;0,0,IF((W$27-$I206)=0,$M206*$P206/12*(12-$J206+1),IF((W$27-$I206)&lt;$O206,($M206-SUM($P206:V206))*$P206,IF((W$27-$I206)=$O206,$M206-SUM($N206:V206),0)))),IF($N206="정액법",IF((W$27-$I206)&lt;0,0,IF((W$27-$I206)=0,$M206*$P206/12*(12-$J206+1),IF((W$27-$I206)&lt;$O206,$M206*$P206,IF((W$27-$I206)=$O206,$M206-SUM($Q206:V206),0))))))</f>
        <v>88125</v>
      </c>
      <c r="X206" s="88">
        <f>IF($N206="정률법",IF((X$27-$I206)&lt;0,0,IF((X$27-$I206)=0,$M206*$P206/12*(12-$J206+1),IF((X$27-$I206)&lt;$O206,($M206-SUM($P206:W206))*$P206,IF((X$27-$I206)=$O206,$M206-SUM($N206:W206),0)))),IF($N206="정액법",IF((X$27-$I206)&lt;0,0,IF((X$27-$I206)=0,$M206*$P206/12*(12-$J206+1),IF((X$27-$I206)&lt;$O206,$M206*$P206,IF((X$27-$I206)=$O206,$M206-SUM($Q206:W206),0))))))</f>
        <v>88125</v>
      </c>
      <c r="Y206" s="88">
        <f>IF($N206="정률법",IF((Y$27-$I206)&lt;0,0,IF((Y$27-$I206)=0,$M206*$P206/12*(12-$J206+1),IF((Y$27-$I206)&lt;$O206,($M206-SUM($P206:X206))*$P206,IF((Y$27-$I206)=$O206,$M206-SUM($N206:X206),0)))),IF($N206="정액법",IF((Y$27-$I206)&lt;0,0,IF((Y$27-$I206)=0,$M206*$P206/12*(12-$J206+1),IF((Y$27-$I206)&lt;$O206,$M206*$P206,IF((Y$27-$I206)=$O206,$M206-SUM($Q206:X206),0))))))</f>
        <v>88125</v>
      </c>
      <c r="Z206" s="88">
        <f>IF($N206="정률법",IF((Z$27-$I206)&lt;0,0,IF((Z$27-$I206)=0,$M206*$P206/12*(12-$J206+1),IF((Z$27-$I206)&lt;$O206,($M206-SUM($P206:Y206))*$P206,IF((Z$27-$I206)=$O206,$M206-SUM($N206:Y206),0)))),IF($N206="정액법",IF((Z$27-$I206)&lt;0,0,IF((Z$27-$I206)=0,$M206*$P206/12*(12-$J206+1),IF((Z$27-$I206)&lt;$O206,$M206*$P206,IF((Z$27-$I206)=$O206,$M206-SUM($Q206:Y206),0))))))</f>
        <v>88125</v>
      </c>
      <c r="AA206" s="88">
        <f>IF($N206="정률법",IF((AA$27-$I206)&lt;0,0,IF((AA$27-$I206)=0,$M206*$P206/12*(12-$J206+1),IF((AA$27-$I206)&lt;$O206,($M206-SUM($P206:Z206))*$P206,IF((AA$27-$I206)=$O206,$M206-SUM($N206:Z206),0)))),IF($N206="정액법",IF((AA$27-$I206)&lt;0,0,IF((AA$27-$I206)=0,$M206*$P206/12*(12-$J206+1),IF((AA$27-$I206)&lt;$O206,$M206*$P206,IF((AA$27-$I206)=$O206,$M206-SUM($Q206:Z206),0))))))</f>
        <v>58750</v>
      </c>
      <c r="AB206" s="88">
        <f>IF($N206="정률법",IF((AB$27-$I206)&lt;0,0,IF((AB$27-$I206)=0,$M206*$P206/12*(12-$J206+1),IF((AB$27-$I206)&lt;$O206,($M206-SUM($P206:AA206))*$P206,IF((AB$27-$I206)=$O206,$M206-SUM($N206:AA206),0)))),IF($N206="정액법",IF((AB$27-$I206)&lt;0,0,IF((AB$27-$I206)=0,$M206*$P206/12*(12-$J206+1),IF((AB$27-$I206)&lt;$O206,$M206*$P206,IF((AB$27-$I206)=$O206,$M206-SUM($Q206:AA206),0))))))</f>
        <v>0</v>
      </c>
      <c r="AC206" s="88">
        <f>IF($N206="정률법",IF((AC$27-$I206)&lt;0,0,IF((AC$27-$I206)=0,$M206*$P206/12*(12-$J206+1),IF((AC$27-$I206)&lt;$O206,($M206-SUM($P206:AB206))*$P206,IF((AC$27-$I206)=$O206,$M206-SUM($N206:AB206),0)))),IF($N206="정액법",IF((AC$27-$I206)&lt;0,0,IF((AC$27-$I206)=0,$M206*$P206/12*(12-$J206+1),IF((AC$27-$I206)&lt;$O206,$M206*$P206,IF((AC$27-$I206)=$O206,$M206-SUM($Q206:AB206),0))))))</f>
        <v>0</v>
      </c>
      <c r="AD206" s="88">
        <f>IF($N206="정률법",IF((AD$27-$I206)&lt;0,0,IF((AD$27-$I206)=0,$M206*$P206/12*(12-$J206+1),IF((AD$27-$I206)&lt;$O206,($M206-SUM($P206:AC206))*$P206,IF((AD$27-$I206)=$O206,$M206-SUM($N206:AC206),0)))),IF($N206="정액법",IF((AD$27-$I206)&lt;0,0,IF((AD$27-$I206)=0,$M206*$P206/12*(12-$J206+1),IF((AD$27-$I206)&lt;$O206,$M206*$P206,IF((AD$27-$I206)=$O206,$M206-SUM($Q206:AC206),0))))))</f>
        <v>0</v>
      </c>
      <c r="AE206" s="89"/>
      <c r="AF206" s="90">
        <f t="shared" si="123"/>
        <v>705000</v>
      </c>
      <c r="AG206" s="88">
        <f t="shared" si="118"/>
        <v>0</v>
      </c>
      <c r="AH206" s="91">
        <f t="shared" si="119"/>
        <v>0</v>
      </c>
      <c r="AI206" s="77" t="s">
        <v>84</v>
      </c>
      <c r="AJ206" s="77"/>
      <c r="AK206" s="77"/>
      <c r="AL206" s="77"/>
      <c r="AM206" s="77"/>
      <c r="AN206" s="92" t="s">
        <v>71</v>
      </c>
    </row>
    <row r="207" spans="2:40" s="47" customFormat="1" ht="13.5" outlineLevel="2">
      <c r="B207" s="76">
        <v>5</v>
      </c>
      <c r="C207" s="77" t="s">
        <v>91</v>
      </c>
      <c r="D207" s="77" t="s">
        <v>92</v>
      </c>
      <c r="E207" s="78" t="s">
        <v>93</v>
      </c>
      <c r="F207" s="77">
        <v>1</v>
      </c>
      <c r="G207" s="191"/>
      <c r="H207" s="79">
        <v>41547</v>
      </c>
      <c r="I207" s="80">
        <f t="shared" si="120"/>
        <v>2013</v>
      </c>
      <c r="J207" s="81" t="str">
        <f t="shared" si="121"/>
        <v>09</v>
      </c>
      <c r="K207" s="82">
        <v>47440000</v>
      </c>
      <c r="L207" s="82">
        <v>11860000</v>
      </c>
      <c r="M207" s="83">
        <f t="shared" si="122"/>
        <v>59300000</v>
      </c>
      <c r="N207" s="84" t="s">
        <v>65</v>
      </c>
      <c r="O207" s="85">
        <v>6</v>
      </c>
      <c r="P207" s="86">
        <f>IF($N207="정액법",VLOOKUP($O207,[1]Data!$J$3:$L$62,2),IF($N207="정률법",VLOOKUP($O207,[1]Data!$J$3:$L$62,3),"입력검증"))</f>
        <v>0.16600000000000001</v>
      </c>
      <c r="Q207" s="108"/>
      <c r="R207" s="108"/>
      <c r="S207" s="88">
        <f>IF($N207="정률법",IF((S$27-$I207)&lt;0,0,IF((S$27-$I207)=0,$M207*$P207/12*(12-$J207+1),IF((S$27-$I207)&lt;$O207,($M207-SUM($P207:R207))*$P207,IF((S$27-$I207)=$O207,$M207-SUM($N207:R207),0)))),IF($N207="정액법",IF((S$27-$I207)&lt;0,0,IF((S$27-$I207)=0,$M207*$P207/12*(12-$J207+1),IF((S$27-$I207)&lt;$O207,$M207*$P207,IF((S$27-$I207)=$O207,$M207-SUM($Q207:R207),0))))))</f>
        <v>3281266.6666666665</v>
      </c>
      <c r="T207" s="88">
        <f>IF($N207="정률법",IF((T$27-$I207)&lt;0,0,IF((T$27-$I207)=0,$M207*$P207/12*(12-$J207+1),IF((T$27-$I207)&lt;$O207,($M207-SUM($P207:S207))*$P207,IF((T$27-$I207)=$O207,$M207-SUM($N207:S207),0)))),IF($N207="정액법",IF((T$27-$I207)&lt;0,0,IF((T$27-$I207)=0,$M207*$P207/12*(12-$J207+1),IF((T$27-$I207)&lt;$O207,$M207*$P207,IF((T$27-$I207)=$O207,$M207-SUM($Q207:S207),0))))))</f>
        <v>9843800</v>
      </c>
      <c r="U207" s="88">
        <f>IF($N207="정률법",IF((U$27-$I207)&lt;0,0,IF((U$27-$I207)=0,$M207*$P207/12*(12-$J207+1),IF((U$27-$I207)&lt;$O207,($M207-SUM($P207:T207))*$P207,IF((U$27-$I207)=$O207,$M207-SUM($N207:T207),0)))),IF($N207="정액법",IF((U$27-$I207)&lt;0,0,IF((U$27-$I207)=0,$M207*$P207/12*(12-$J207+1),IF((U$27-$I207)&lt;$O207,$M207*$P207,IF((U$27-$I207)=$O207,$M207-SUM($Q207:T207),0))))))</f>
        <v>9843800</v>
      </c>
      <c r="V207" s="88">
        <f>IF($N207="정률법",IF((V$27-$I207)&lt;0,0,IF((V$27-$I207)=0,$M207*$P207/12*(12-$J207+1),IF((V$27-$I207)&lt;$O207,($M207-SUM($P207:U207))*$P207,IF((V$27-$I207)=$O207,$M207-SUM($N207:U207),0)))),IF($N207="정액법",IF((V$27-$I207)&lt;0,0,IF((V$27-$I207)=0,$M207*$P207/12*(12-$J207+1),IF((V$27-$I207)&lt;$O207,$M207*$P207,IF((V$27-$I207)=$O207,$M207-SUM($Q207:U207),0))))))</f>
        <v>9843800</v>
      </c>
      <c r="W207" s="88">
        <f>IF($N207="정률법",IF((W$27-$I207)&lt;0,0,IF((W$27-$I207)=0,$M207*$P207/12*(12-$J207+1),IF((W$27-$I207)&lt;$O207,($M207-SUM($P207:V207))*$P207,IF((W$27-$I207)=$O207,$M207-SUM($N207:V207),0)))),IF($N207="정액법",IF((W$27-$I207)&lt;0,0,IF((W$27-$I207)=0,$M207*$P207/12*(12-$J207+1),IF((W$27-$I207)&lt;$O207,$M207*$P207,IF((W$27-$I207)=$O207,$M207-SUM($Q207:V207),0))))))</f>
        <v>9843800</v>
      </c>
      <c r="X207" s="88">
        <f>IF($N207="정률법",IF((X$27-$I207)&lt;0,0,IF((X$27-$I207)=0,$M207*$P207/12*(12-$J207+1),IF((X$27-$I207)&lt;$O207,($M207-SUM($P207:W207))*$P207,IF((X$27-$I207)=$O207,$M207-SUM($N207:W207),0)))),IF($N207="정액법",IF((X$27-$I207)&lt;0,0,IF((X$27-$I207)=0,$M207*$P207/12*(12-$J207+1),IF((X$27-$I207)&lt;$O207,$M207*$P207,IF((X$27-$I207)=$O207,$M207-SUM($Q207:W207),0))))))</f>
        <v>9843800</v>
      </c>
      <c r="Y207" s="88">
        <f>IF($N207="정률법",IF((Y$27-$I207)&lt;0,0,IF((Y$27-$I207)=0,$M207*$P207/12*(12-$J207+1),IF((Y$27-$I207)&lt;$O207,($M207-SUM($P207:X207))*$P207,IF((Y$27-$I207)=$O207,$M207-SUM($N207:X207),0)))),IF($N207="정액법",IF((Y$27-$I207)&lt;0,0,IF((Y$27-$I207)=0,$M207*$P207/12*(12-$J207+1),IF((Y$27-$I207)&lt;$O207,$M207*$P207,IF((Y$27-$I207)=$O207,$M207-SUM($Q207:X207),0))))))</f>
        <v>6799733.3333333358</v>
      </c>
      <c r="Z207" s="88">
        <f>IF($N207="정률법",IF((Z$27-$I207)&lt;0,0,IF((Z$27-$I207)=0,$M207*$P207/12*(12-$J207+1),IF((Z$27-$I207)&lt;$O207,($M207-SUM($P207:Y207))*$P207,IF((Z$27-$I207)=$O207,$M207-SUM($N207:Y207),0)))),IF($N207="정액법",IF((Z$27-$I207)&lt;0,0,IF((Z$27-$I207)=0,$M207*$P207/12*(12-$J207+1),IF((Z$27-$I207)&lt;$O207,$M207*$P207,IF((Z$27-$I207)=$O207,$M207-SUM($Q207:Y207),0))))))</f>
        <v>0</v>
      </c>
      <c r="AA207" s="88">
        <f>IF($N207="정률법",IF((AA$27-$I207)&lt;0,0,IF((AA$27-$I207)=0,$M207*$P207/12*(12-$J207+1),IF((AA$27-$I207)&lt;$O207,($M207-SUM($P207:Z207))*$P207,IF((AA$27-$I207)=$O207,$M207-SUM($N207:Z207),0)))),IF($N207="정액법",IF((AA$27-$I207)&lt;0,0,IF((AA$27-$I207)=0,$M207*$P207/12*(12-$J207+1),IF((AA$27-$I207)&lt;$O207,$M207*$P207,IF((AA$27-$I207)=$O207,$M207-SUM($Q207:Z207),0))))))</f>
        <v>0</v>
      </c>
      <c r="AB207" s="88">
        <f>IF($N207="정률법",IF((AB$27-$I207)&lt;0,0,IF((AB$27-$I207)=0,$M207*$P207/12*(12-$J207+1),IF((AB$27-$I207)&lt;$O207,($M207-SUM($P207:AA207))*$P207,IF((AB$27-$I207)=$O207,$M207-SUM($N207:AA207),0)))),IF($N207="정액법",IF((AB$27-$I207)&lt;0,0,IF((AB$27-$I207)=0,$M207*$P207/12*(12-$J207+1),IF((AB$27-$I207)&lt;$O207,$M207*$P207,IF((AB$27-$I207)=$O207,$M207-SUM($Q207:AA207),0))))))</f>
        <v>0</v>
      </c>
      <c r="AC207" s="88">
        <f>IF($N207="정률법",IF((AC$27-$I207)&lt;0,0,IF((AC$27-$I207)=0,$M207*$P207/12*(12-$J207+1),IF((AC$27-$I207)&lt;$O207,($M207-SUM($P207:AB207))*$P207,IF((AC$27-$I207)=$O207,$M207-SUM($N207:AB207),0)))),IF($N207="정액법",IF((AC$27-$I207)&lt;0,0,IF((AC$27-$I207)=0,$M207*$P207/12*(12-$J207+1),IF((AC$27-$I207)&lt;$O207,$M207*$P207,IF((AC$27-$I207)=$O207,$M207-SUM($Q207:AB207),0))))))</f>
        <v>0</v>
      </c>
      <c r="AD207" s="88">
        <f>IF($N207="정률법",IF((AD$27-$I207)&lt;0,0,IF((AD$27-$I207)=0,$M207*$P207/12*(12-$J207+1),IF((AD$27-$I207)&lt;$O207,($M207-SUM($P207:AC207))*$P207,IF((AD$27-$I207)=$O207,$M207-SUM($N207:AC207),0)))),IF($N207="정액법",IF((AD$27-$I207)&lt;0,0,IF((AD$27-$I207)=0,$M207*$P207/12*(12-$J207+1),IF((AD$27-$I207)&lt;$O207,$M207*$P207,IF((AD$27-$I207)=$O207,$M207-SUM($Q207:AC207),0))))))</f>
        <v>0</v>
      </c>
      <c r="AE207" s="89"/>
      <c r="AF207" s="90">
        <f t="shared" si="123"/>
        <v>59300000</v>
      </c>
      <c r="AG207" s="88">
        <f t="shared" si="118"/>
        <v>0</v>
      </c>
      <c r="AH207" s="91">
        <f t="shared" si="119"/>
        <v>0</v>
      </c>
      <c r="AI207" s="77" t="s">
        <v>81</v>
      </c>
      <c r="AJ207" s="77"/>
      <c r="AK207" s="77"/>
      <c r="AL207" s="77"/>
      <c r="AM207" s="77"/>
      <c r="AN207" s="92" t="s">
        <v>71</v>
      </c>
    </row>
    <row r="208" spans="2:40" s="47" customFormat="1" ht="13.5" outlineLevel="2">
      <c r="B208" s="76">
        <v>6</v>
      </c>
      <c r="C208" s="77" t="s">
        <v>94</v>
      </c>
      <c r="D208" s="77" t="s">
        <v>95</v>
      </c>
      <c r="E208" s="78" t="s">
        <v>96</v>
      </c>
      <c r="F208" s="77">
        <v>1</v>
      </c>
      <c r="G208" s="191"/>
      <c r="H208" s="79">
        <v>41547</v>
      </c>
      <c r="I208" s="80">
        <f t="shared" si="120"/>
        <v>2013</v>
      </c>
      <c r="J208" s="81" t="str">
        <f t="shared" si="121"/>
        <v>09</v>
      </c>
      <c r="K208" s="82">
        <v>84000000</v>
      </c>
      <c r="L208" s="82">
        <v>21000000</v>
      </c>
      <c r="M208" s="83">
        <f t="shared" si="122"/>
        <v>105000000</v>
      </c>
      <c r="N208" s="84" t="s">
        <v>65</v>
      </c>
      <c r="O208" s="85">
        <v>6</v>
      </c>
      <c r="P208" s="86">
        <f>IF($N208="정액법",VLOOKUP($O208,[1]Data!$J$3:$L$62,2),IF($N208="정률법",VLOOKUP($O208,[1]Data!$J$3:$L$62,3),"입력검증"))</f>
        <v>0.16600000000000001</v>
      </c>
      <c r="Q208" s="108"/>
      <c r="R208" s="108"/>
      <c r="S208" s="88">
        <f>IF($N208="정률법",IF((S$27-$I208)&lt;0,0,IF((S$27-$I208)=0,$M208*$P208/12*(12-$J208+1),IF((S$27-$I208)&lt;$O208,($M208-SUM($P208:R208))*$P208,IF((S$27-$I208)=$O208,$M208-SUM($N208:R208),0)))),IF($N208="정액법",IF((S$27-$I208)&lt;0,0,IF((S$27-$I208)=0,$M208*$P208/12*(12-$J208+1),IF((S$27-$I208)&lt;$O208,$M208*$P208,IF((S$27-$I208)=$O208,$M208-SUM($Q208:R208),0))))))</f>
        <v>5810000</v>
      </c>
      <c r="T208" s="88">
        <f>IF($N208="정률법",IF((T$27-$I208)&lt;0,0,IF((T$27-$I208)=0,$M208*$P208/12*(12-$J208+1),IF((T$27-$I208)&lt;$O208,($M208-SUM($P208:S208))*$P208,IF((T$27-$I208)=$O208,$M208-SUM($N208:S208),0)))),IF($N208="정액법",IF((T$27-$I208)&lt;0,0,IF((T$27-$I208)=0,$M208*$P208/12*(12-$J208+1),IF((T$27-$I208)&lt;$O208,$M208*$P208,IF((T$27-$I208)=$O208,$M208-SUM($Q208:S208),0))))))</f>
        <v>17430000</v>
      </c>
      <c r="U208" s="88">
        <f>IF($N208="정률법",IF((U$27-$I208)&lt;0,0,IF((U$27-$I208)=0,$M208*$P208/12*(12-$J208+1),IF((U$27-$I208)&lt;$O208,($M208-SUM($P208:T208))*$P208,IF((U$27-$I208)=$O208,$M208-SUM($N208:T208),0)))),IF($N208="정액법",IF((U$27-$I208)&lt;0,0,IF((U$27-$I208)=0,$M208*$P208/12*(12-$J208+1),IF((U$27-$I208)&lt;$O208,$M208*$P208,IF((U$27-$I208)=$O208,$M208-SUM($Q208:T208),0))))))</f>
        <v>17430000</v>
      </c>
      <c r="V208" s="88">
        <f>IF($N208="정률법",IF((V$27-$I208)&lt;0,0,IF((V$27-$I208)=0,$M208*$P208/12*(12-$J208+1),IF((V$27-$I208)&lt;$O208,($M208-SUM($P208:U208))*$P208,IF((V$27-$I208)=$O208,$M208-SUM($N208:U208),0)))),IF($N208="정액법",IF((V$27-$I208)&lt;0,0,IF((V$27-$I208)=0,$M208*$P208/12*(12-$J208+1),IF((V$27-$I208)&lt;$O208,$M208*$P208,IF((V$27-$I208)=$O208,$M208-SUM($Q208:U208),0))))))</f>
        <v>17430000</v>
      </c>
      <c r="W208" s="88">
        <f>IF($N208="정률법",IF((W$27-$I208)&lt;0,0,IF((W$27-$I208)=0,$M208*$P208/12*(12-$J208+1),IF((W$27-$I208)&lt;$O208,($M208-SUM($P208:V208))*$P208,IF((W$27-$I208)=$O208,$M208-SUM($N208:V208),0)))),IF($N208="정액법",IF((W$27-$I208)&lt;0,0,IF((W$27-$I208)=0,$M208*$P208/12*(12-$J208+1),IF((W$27-$I208)&lt;$O208,$M208*$P208,IF((W$27-$I208)=$O208,$M208-SUM($Q208:V208),0))))))</f>
        <v>17430000</v>
      </c>
      <c r="X208" s="88">
        <f>IF($N208="정률법",IF((X$27-$I208)&lt;0,0,IF((X$27-$I208)=0,$M208*$P208/12*(12-$J208+1),IF((X$27-$I208)&lt;$O208,($M208-SUM($P208:W208))*$P208,IF((X$27-$I208)=$O208,$M208-SUM($N208:W208),0)))),IF($N208="정액법",IF((X$27-$I208)&lt;0,0,IF((X$27-$I208)=0,$M208*$P208/12*(12-$J208+1),IF((X$27-$I208)&lt;$O208,$M208*$P208,IF((X$27-$I208)=$O208,$M208-SUM($Q208:W208),0))))))</f>
        <v>17430000</v>
      </c>
      <c r="Y208" s="88">
        <f>IF($N208="정률법",IF((Y$27-$I208)&lt;0,0,IF((Y$27-$I208)=0,$M208*$P208/12*(12-$J208+1),IF((Y$27-$I208)&lt;$O208,($M208-SUM($P208:X208))*$P208,IF((Y$27-$I208)=$O208,$M208-SUM($N208:X208),0)))),IF($N208="정액법",IF((Y$27-$I208)&lt;0,0,IF((Y$27-$I208)=0,$M208*$P208/12*(12-$J208+1),IF((Y$27-$I208)&lt;$O208,$M208*$P208,IF((Y$27-$I208)=$O208,$M208-SUM($Q208:X208),0))))))</f>
        <v>12040000</v>
      </c>
      <c r="Z208" s="88">
        <f>IF($N208="정률법",IF((Z$27-$I208)&lt;0,0,IF((Z$27-$I208)=0,$M208*$P208/12*(12-$J208+1),IF((Z$27-$I208)&lt;$O208,($M208-SUM($P208:Y208))*$P208,IF((Z$27-$I208)=$O208,$M208-SUM($N208:Y208),0)))),IF($N208="정액법",IF((Z$27-$I208)&lt;0,0,IF((Z$27-$I208)=0,$M208*$P208/12*(12-$J208+1),IF((Z$27-$I208)&lt;$O208,$M208*$P208,IF((Z$27-$I208)=$O208,$M208-SUM($Q208:Y208),0))))))</f>
        <v>0</v>
      </c>
      <c r="AA208" s="88">
        <f>IF($N208="정률법",IF((AA$27-$I208)&lt;0,0,IF((AA$27-$I208)=0,$M208*$P208/12*(12-$J208+1),IF((AA$27-$I208)&lt;$O208,($M208-SUM($P208:Z208))*$P208,IF((AA$27-$I208)=$O208,$M208-SUM($N208:Z208),0)))),IF($N208="정액법",IF((AA$27-$I208)&lt;0,0,IF((AA$27-$I208)=0,$M208*$P208/12*(12-$J208+1),IF((AA$27-$I208)&lt;$O208,$M208*$P208,IF((AA$27-$I208)=$O208,$M208-SUM($Q208:Z208),0))))))</f>
        <v>0</v>
      </c>
      <c r="AB208" s="88">
        <f>IF($N208="정률법",IF((AB$27-$I208)&lt;0,0,IF((AB$27-$I208)=0,$M208*$P208/12*(12-$J208+1),IF((AB$27-$I208)&lt;$O208,($M208-SUM($P208:AA208))*$P208,IF((AB$27-$I208)=$O208,$M208-SUM($N208:AA208),0)))),IF($N208="정액법",IF((AB$27-$I208)&lt;0,0,IF((AB$27-$I208)=0,$M208*$P208/12*(12-$J208+1),IF((AB$27-$I208)&lt;$O208,$M208*$P208,IF((AB$27-$I208)=$O208,$M208-SUM($Q208:AA208),0))))))</f>
        <v>0</v>
      </c>
      <c r="AC208" s="88">
        <f>IF($N208="정률법",IF((AC$27-$I208)&lt;0,0,IF((AC$27-$I208)=0,$M208*$P208/12*(12-$J208+1),IF((AC$27-$I208)&lt;$O208,($M208-SUM($P208:AB208))*$P208,IF((AC$27-$I208)=$O208,$M208-SUM($N208:AB208),0)))),IF($N208="정액법",IF((AC$27-$I208)&lt;0,0,IF((AC$27-$I208)=0,$M208*$P208/12*(12-$J208+1),IF((AC$27-$I208)&lt;$O208,$M208*$P208,IF((AC$27-$I208)=$O208,$M208-SUM($Q208:AB208),0))))))</f>
        <v>0</v>
      </c>
      <c r="AD208" s="88">
        <f>IF($N208="정률법",IF((AD$27-$I208)&lt;0,0,IF((AD$27-$I208)=0,$M208*$P208/12*(12-$J208+1),IF((AD$27-$I208)&lt;$O208,($M208-SUM($P208:AC208))*$P208,IF((AD$27-$I208)=$O208,$M208-SUM($N208:AC208),0)))),IF($N208="정액법",IF((AD$27-$I208)&lt;0,0,IF((AD$27-$I208)=0,$M208*$P208/12*(12-$J208+1),IF((AD$27-$I208)&lt;$O208,$M208*$P208,IF((AD$27-$I208)=$O208,$M208-SUM($Q208:AC208),0))))))</f>
        <v>0</v>
      </c>
      <c r="AE208" s="89"/>
      <c r="AF208" s="90">
        <f t="shared" si="123"/>
        <v>105000000</v>
      </c>
      <c r="AG208" s="88">
        <f t="shared" si="118"/>
        <v>0</v>
      </c>
      <c r="AH208" s="91">
        <f t="shared" si="119"/>
        <v>0</v>
      </c>
      <c r="AI208" s="77" t="s">
        <v>81</v>
      </c>
      <c r="AJ208" s="77"/>
      <c r="AK208" s="77"/>
      <c r="AL208" s="77"/>
      <c r="AM208" s="77"/>
      <c r="AN208" s="92" t="s">
        <v>71</v>
      </c>
    </row>
    <row r="209" spans="2:40" s="47" customFormat="1" ht="13.5" outlineLevel="2">
      <c r="B209" s="76">
        <v>7</v>
      </c>
      <c r="C209" s="77" t="s">
        <v>97</v>
      </c>
      <c r="D209" s="77" t="s">
        <v>98</v>
      </c>
      <c r="E209" s="78" t="s">
        <v>99</v>
      </c>
      <c r="F209" s="77">
        <v>1</v>
      </c>
      <c r="G209" s="191"/>
      <c r="H209" s="79">
        <v>41547</v>
      </c>
      <c r="I209" s="80">
        <f t="shared" si="120"/>
        <v>2013</v>
      </c>
      <c r="J209" s="81" t="str">
        <f t="shared" si="121"/>
        <v>09</v>
      </c>
      <c r="K209" s="82">
        <v>24000000</v>
      </c>
      <c r="L209" s="82">
        <v>6000000</v>
      </c>
      <c r="M209" s="83">
        <f t="shared" si="122"/>
        <v>30000000</v>
      </c>
      <c r="N209" s="84" t="s">
        <v>65</v>
      </c>
      <c r="O209" s="85">
        <v>6</v>
      </c>
      <c r="P209" s="86">
        <f>IF($N209="정액법",VLOOKUP($O209,[1]Data!$J$3:$L$62,2),IF($N209="정률법",VLOOKUP($O209,[1]Data!$J$3:$L$62,3),"입력검증"))</f>
        <v>0.16600000000000001</v>
      </c>
      <c r="Q209" s="108"/>
      <c r="R209" s="108"/>
      <c r="S209" s="88">
        <f>IF($N209="정률법",IF((S$27-$I209)&lt;0,0,IF((S$27-$I209)=0,$M209*$P209/12*(12-$J209+1),IF((S$27-$I209)&lt;$O209,($M209-SUM($P209:R209))*$P209,IF((S$27-$I209)=$O209,$M209-SUM($N209:R209),0)))),IF($N209="정액법",IF((S$27-$I209)&lt;0,0,IF((S$27-$I209)=0,$M209*$P209/12*(12-$J209+1),IF((S$27-$I209)&lt;$O209,$M209*$P209,IF((S$27-$I209)=$O209,$M209-SUM($Q209:R209),0))))))</f>
        <v>1660000</v>
      </c>
      <c r="T209" s="88">
        <f>IF($N209="정률법",IF((T$27-$I209)&lt;0,0,IF((T$27-$I209)=0,$M209*$P209/12*(12-$J209+1),IF((T$27-$I209)&lt;$O209,($M209-SUM($P209:S209))*$P209,IF((T$27-$I209)=$O209,$M209-SUM($N209:S209),0)))),IF($N209="정액법",IF((T$27-$I209)&lt;0,0,IF((T$27-$I209)=0,$M209*$P209/12*(12-$J209+1),IF((T$27-$I209)&lt;$O209,$M209*$P209,IF((T$27-$I209)=$O209,$M209-SUM($Q209:S209),0))))))</f>
        <v>4980000</v>
      </c>
      <c r="U209" s="88">
        <f>IF($N209="정률법",IF((U$27-$I209)&lt;0,0,IF((U$27-$I209)=0,$M209*$P209/12*(12-$J209+1),IF((U$27-$I209)&lt;$O209,($M209-SUM($P209:T209))*$P209,IF((U$27-$I209)=$O209,$M209-SUM($N209:T209),0)))),IF($N209="정액법",IF((U$27-$I209)&lt;0,0,IF((U$27-$I209)=0,$M209*$P209/12*(12-$J209+1),IF((U$27-$I209)&lt;$O209,$M209*$P209,IF((U$27-$I209)=$O209,$M209-SUM($Q209:T209),0))))))</f>
        <v>4980000</v>
      </c>
      <c r="V209" s="88">
        <f>IF($N209="정률법",IF((V$27-$I209)&lt;0,0,IF((V$27-$I209)=0,$M209*$P209/12*(12-$J209+1),IF((V$27-$I209)&lt;$O209,($M209-SUM($P209:U209))*$P209,IF((V$27-$I209)=$O209,$M209-SUM($N209:U209),0)))),IF($N209="정액법",IF((V$27-$I209)&lt;0,0,IF((V$27-$I209)=0,$M209*$P209/12*(12-$J209+1),IF((V$27-$I209)&lt;$O209,$M209*$P209,IF((V$27-$I209)=$O209,$M209-SUM($Q209:U209),0))))))</f>
        <v>4980000</v>
      </c>
      <c r="W209" s="88">
        <f>IF($N209="정률법",IF((W$27-$I209)&lt;0,0,IF((W$27-$I209)=0,$M209*$P209/12*(12-$J209+1),IF((W$27-$I209)&lt;$O209,($M209-SUM($P209:V209))*$P209,IF((W$27-$I209)=$O209,$M209-SUM($N209:V209),0)))),IF($N209="정액법",IF((W$27-$I209)&lt;0,0,IF((W$27-$I209)=0,$M209*$P209/12*(12-$J209+1),IF((W$27-$I209)&lt;$O209,$M209*$P209,IF((W$27-$I209)=$O209,$M209-SUM($Q209:V209),0))))))</f>
        <v>4980000</v>
      </c>
      <c r="X209" s="88">
        <f>IF($N209="정률법",IF((X$27-$I209)&lt;0,0,IF((X$27-$I209)=0,$M209*$P209/12*(12-$J209+1),IF((X$27-$I209)&lt;$O209,($M209-SUM($P209:W209))*$P209,IF((X$27-$I209)=$O209,$M209-SUM($N209:W209),0)))),IF($N209="정액법",IF((X$27-$I209)&lt;0,0,IF((X$27-$I209)=0,$M209*$P209/12*(12-$J209+1),IF((X$27-$I209)&lt;$O209,$M209*$P209,IF((X$27-$I209)=$O209,$M209-SUM($Q209:W209),0))))))</f>
        <v>4980000</v>
      </c>
      <c r="Y209" s="88">
        <f>IF($N209="정률법",IF((Y$27-$I209)&lt;0,0,IF((Y$27-$I209)=0,$M209*$P209/12*(12-$J209+1),IF((Y$27-$I209)&lt;$O209,($M209-SUM($P209:X209))*$P209,IF((Y$27-$I209)=$O209,$M209-SUM($N209:X209),0)))),IF($N209="정액법",IF((Y$27-$I209)&lt;0,0,IF((Y$27-$I209)=0,$M209*$P209/12*(12-$J209+1),IF((Y$27-$I209)&lt;$O209,$M209*$P209,IF((Y$27-$I209)=$O209,$M209-SUM($Q209:X209),0))))))</f>
        <v>3440000</v>
      </c>
      <c r="Z209" s="88">
        <f>IF($N209="정률법",IF((Z$27-$I209)&lt;0,0,IF((Z$27-$I209)=0,$M209*$P209/12*(12-$J209+1),IF((Z$27-$I209)&lt;$O209,($M209-SUM($P209:Y209))*$P209,IF((Z$27-$I209)=$O209,$M209-SUM($N209:Y209),0)))),IF($N209="정액법",IF((Z$27-$I209)&lt;0,0,IF((Z$27-$I209)=0,$M209*$P209/12*(12-$J209+1),IF((Z$27-$I209)&lt;$O209,$M209*$P209,IF((Z$27-$I209)=$O209,$M209-SUM($Q209:Y209),0))))))</f>
        <v>0</v>
      </c>
      <c r="AA209" s="88">
        <f>IF($N209="정률법",IF((AA$27-$I209)&lt;0,0,IF((AA$27-$I209)=0,$M209*$P209/12*(12-$J209+1),IF((AA$27-$I209)&lt;$O209,($M209-SUM($P209:Z209))*$P209,IF((AA$27-$I209)=$O209,$M209-SUM($N209:Z209),0)))),IF($N209="정액법",IF((AA$27-$I209)&lt;0,0,IF((AA$27-$I209)=0,$M209*$P209/12*(12-$J209+1),IF((AA$27-$I209)&lt;$O209,$M209*$P209,IF((AA$27-$I209)=$O209,$M209-SUM($Q209:Z209),0))))))</f>
        <v>0</v>
      </c>
      <c r="AB209" s="88">
        <f>IF($N209="정률법",IF((AB$27-$I209)&lt;0,0,IF((AB$27-$I209)=0,$M209*$P209/12*(12-$J209+1),IF((AB$27-$I209)&lt;$O209,($M209-SUM($P209:AA209))*$P209,IF((AB$27-$I209)=$O209,$M209-SUM($N209:AA209),0)))),IF($N209="정액법",IF((AB$27-$I209)&lt;0,0,IF((AB$27-$I209)=0,$M209*$P209/12*(12-$J209+1),IF((AB$27-$I209)&lt;$O209,$M209*$P209,IF((AB$27-$I209)=$O209,$M209-SUM($Q209:AA209),0))))))</f>
        <v>0</v>
      </c>
      <c r="AC209" s="88">
        <f>IF($N209="정률법",IF((AC$27-$I209)&lt;0,0,IF((AC$27-$I209)=0,$M209*$P209/12*(12-$J209+1),IF((AC$27-$I209)&lt;$O209,($M209-SUM($P209:AB209))*$P209,IF((AC$27-$I209)=$O209,$M209-SUM($N209:AB209),0)))),IF($N209="정액법",IF((AC$27-$I209)&lt;0,0,IF((AC$27-$I209)=0,$M209*$P209/12*(12-$J209+1),IF((AC$27-$I209)&lt;$O209,$M209*$P209,IF((AC$27-$I209)=$O209,$M209-SUM($Q209:AB209),0))))))</f>
        <v>0</v>
      </c>
      <c r="AD209" s="88">
        <f>IF($N209="정률법",IF((AD$27-$I209)&lt;0,0,IF((AD$27-$I209)=0,$M209*$P209/12*(12-$J209+1),IF((AD$27-$I209)&lt;$O209,($M209-SUM($P209:AC209))*$P209,IF((AD$27-$I209)=$O209,$M209-SUM($N209:AC209),0)))),IF($N209="정액법",IF((AD$27-$I209)&lt;0,0,IF((AD$27-$I209)=0,$M209*$P209/12*(12-$J209+1),IF((AD$27-$I209)&lt;$O209,$M209*$P209,IF((AD$27-$I209)=$O209,$M209-SUM($Q209:AC209),0))))))</f>
        <v>0</v>
      </c>
      <c r="AE209" s="89"/>
      <c r="AF209" s="90">
        <f t="shared" si="123"/>
        <v>30000000</v>
      </c>
      <c r="AG209" s="88">
        <f t="shared" si="118"/>
        <v>0</v>
      </c>
      <c r="AH209" s="91">
        <f t="shared" si="119"/>
        <v>0</v>
      </c>
      <c r="AI209" s="77" t="s">
        <v>81</v>
      </c>
      <c r="AJ209" s="77"/>
      <c r="AK209" s="77"/>
      <c r="AL209" s="77"/>
      <c r="AM209" s="77"/>
      <c r="AN209" s="92" t="s">
        <v>71</v>
      </c>
    </row>
    <row r="210" spans="2:40" s="47" customFormat="1" ht="13.5" outlineLevel="2">
      <c r="B210" s="76">
        <v>8</v>
      </c>
      <c r="C210" s="77" t="s">
        <v>100</v>
      </c>
      <c r="D210" s="77" t="s">
        <v>101</v>
      </c>
      <c r="E210" s="78" t="s">
        <v>102</v>
      </c>
      <c r="F210" s="77">
        <v>1</v>
      </c>
      <c r="G210" s="191"/>
      <c r="H210" s="79">
        <v>41547</v>
      </c>
      <c r="I210" s="80">
        <f t="shared" si="120"/>
        <v>2013</v>
      </c>
      <c r="J210" s="81" t="str">
        <f t="shared" si="121"/>
        <v>09</v>
      </c>
      <c r="K210" s="82">
        <v>78720000</v>
      </c>
      <c r="L210" s="82">
        <v>19680000</v>
      </c>
      <c r="M210" s="83">
        <f t="shared" si="122"/>
        <v>98400000</v>
      </c>
      <c r="N210" s="84" t="s">
        <v>65</v>
      </c>
      <c r="O210" s="85">
        <v>6</v>
      </c>
      <c r="P210" s="86">
        <f>IF($N210="정액법",VLOOKUP($O210,[1]Data!$J$3:$L$62,2),IF($N210="정률법",VLOOKUP($O210,[1]Data!$J$3:$L$62,3),"입력검증"))</f>
        <v>0.16600000000000001</v>
      </c>
      <c r="Q210" s="108"/>
      <c r="R210" s="108"/>
      <c r="S210" s="88">
        <f>IF($N210="정률법",IF((S$27-$I210)&lt;0,0,IF((S$27-$I210)=0,$M210*$P210/12*(12-$J210+1),IF((S$27-$I210)&lt;$O210,($M210-SUM($P210:R210))*$P210,IF((S$27-$I210)=$O210,$M210-SUM($N210:R210),0)))),IF($N210="정액법",IF((S$27-$I210)&lt;0,0,IF((S$27-$I210)=0,$M210*$P210/12*(12-$J210+1),IF((S$27-$I210)&lt;$O210,$M210*$P210,IF((S$27-$I210)=$O210,$M210-SUM($Q210:R210),0))))))</f>
        <v>5444800</v>
      </c>
      <c r="T210" s="88">
        <f>IF($N210="정률법",IF((T$27-$I210)&lt;0,0,IF((T$27-$I210)=0,$M210*$P210/12*(12-$J210+1),IF((T$27-$I210)&lt;$O210,($M210-SUM($P210:S210))*$P210,IF((T$27-$I210)=$O210,$M210-SUM($N210:S210),0)))),IF($N210="정액법",IF((T$27-$I210)&lt;0,0,IF((T$27-$I210)=0,$M210*$P210/12*(12-$J210+1),IF((T$27-$I210)&lt;$O210,$M210*$P210,IF((T$27-$I210)=$O210,$M210-SUM($Q210:S210),0))))))</f>
        <v>16334400</v>
      </c>
      <c r="U210" s="88">
        <f>IF($N210="정률법",IF((U$27-$I210)&lt;0,0,IF((U$27-$I210)=0,$M210*$P210/12*(12-$J210+1),IF((U$27-$I210)&lt;$O210,($M210-SUM($P210:T210))*$P210,IF((U$27-$I210)=$O210,$M210-SUM($N210:T210),0)))),IF($N210="정액법",IF((U$27-$I210)&lt;0,0,IF((U$27-$I210)=0,$M210*$P210/12*(12-$J210+1),IF((U$27-$I210)&lt;$O210,$M210*$P210,IF((U$27-$I210)=$O210,$M210-SUM($Q210:T210),0))))))</f>
        <v>16334400</v>
      </c>
      <c r="V210" s="88">
        <f>IF($N210="정률법",IF((V$27-$I210)&lt;0,0,IF((V$27-$I210)=0,$M210*$P210/12*(12-$J210+1),IF((V$27-$I210)&lt;$O210,($M210-SUM($P210:U210))*$P210,IF((V$27-$I210)=$O210,$M210-SUM($N210:U210),0)))),IF($N210="정액법",IF((V$27-$I210)&lt;0,0,IF((V$27-$I210)=0,$M210*$P210/12*(12-$J210+1),IF((V$27-$I210)&lt;$O210,$M210*$P210,IF((V$27-$I210)=$O210,$M210-SUM($Q210:U210),0))))))</f>
        <v>16334400</v>
      </c>
      <c r="W210" s="88">
        <f>IF($N210="정률법",IF((W$27-$I210)&lt;0,0,IF((W$27-$I210)=0,$M210*$P210/12*(12-$J210+1),IF((W$27-$I210)&lt;$O210,($M210-SUM($P210:V210))*$P210,IF((W$27-$I210)=$O210,$M210-SUM($N210:V210),0)))),IF($N210="정액법",IF((W$27-$I210)&lt;0,0,IF((W$27-$I210)=0,$M210*$P210/12*(12-$J210+1),IF((W$27-$I210)&lt;$O210,$M210*$P210,IF((W$27-$I210)=$O210,$M210-SUM($Q210:V210),0))))))</f>
        <v>16334400</v>
      </c>
      <c r="X210" s="88">
        <f>IF($N210="정률법",IF((X$27-$I210)&lt;0,0,IF((X$27-$I210)=0,$M210*$P210/12*(12-$J210+1),IF((X$27-$I210)&lt;$O210,($M210-SUM($P210:W210))*$P210,IF((X$27-$I210)=$O210,$M210-SUM($N210:W210),0)))),IF($N210="정액법",IF((X$27-$I210)&lt;0,0,IF((X$27-$I210)=0,$M210*$P210/12*(12-$J210+1),IF((X$27-$I210)&lt;$O210,$M210*$P210,IF((X$27-$I210)=$O210,$M210-SUM($Q210:W210),0))))))</f>
        <v>16334400</v>
      </c>
      <c r="Y210" s="88">
        <f>IF($N210="정률법",IF((Y$27-$I210)&lt;0,0,IF((Y$27-$I210)=0,$M210*$P210/12*(12-$J210+1),IF((Y$27-$I210)&lt;$O210,($M210-SUM($P210:X210))*$P210,IF((Y$27-$I210)=$O210,$M210-SUM($N210:X210),0)))),IF($N210="정액법",IF((Y$27-$I210)&lt;0,0,IF((Y$27-$I210)=0,$M210*$P210/12*(12-$J210+1),IF((Y$27-$I210)&lt;$O210,$M210*$P210,IF((Y$27-$I210)=$O210,$M210-SUM($Q210:X210),0))))))</f>
        <v>11283200</v>
      </c>
      <c r="Z210" s="88">
        <f>IF($N210="정률법",IF((Z$27-$I210)&lt;0,0,IF((Z$27-$I210)=0,$M210*$P210/12*(12-$J210+1),IF((Z$27-$I210)&lt;$O210,($M210-SUM($P210:Y210))*$P210,IF((Z$27-$I210)=$O210,$M210-SUM($N210:Y210),0)))),IF($N210="정액법",IF((Z$27-$I210)&lt;0,0,IF((Z$27-$I210)=0,$M210*$P210/12*(12-$J210+1),IF((Z$27-$I210)&lt;$O210,$M210*$P210,IF((Z$27-$I210)=$O210,$M210-SUM($Q210:Y210),0))))))</f>
        <v>0</v>
      </c>
      <c r="AA210" s="88">
        <f>IF($N210="정률법",IF((AA$27-$I210)&lt;0,0,IF((AA$27-$I210)=0,$M210*$P210/12*(12-$J210+1),IF((AA$27-$I210)&lt;$O210,($M210-SUM($P210:Z210))*$P210,IF((AA$27-$I210)=$O210,$M210-SUM($N210:Z210),0)))),IF($N210="정액법",IF((AA$27-$I210)&lt;0,0,IF((AA$27-$I210)=0,$M210*$P210/12*(12-$J210+1),IF((AA$27-$I210)&lt;$O210,$M210*$P210,IF((AA$27-$I210)=$O210,$M210-SUM($Q210:Z210),0))))))</f>
        <v>0</v>
      </c>
      <c r="AB210" s="88">
        <f>IF($N210="정률법",IF((AB$27-$I210)&lt;0,0,IF((AB$27-$I210)=0,$M210*$P210/12*(12-$J210+1),IF((AB$27-$I210)&lt;$O210,($M210-SUM($P210:AA210))*$P210,IF((AB$27-$I210)=$O210,$M210-SUM($N210:AA210),0)))),IF($N210="정액법",IF((AB$27-$I210)&lt;0,0,IF((AB$27-$I210)=0,$M210*$P210/12*(12-$J210+1),IF((AB$27-$I210)&lt;$O210,$M210*$P210,IF((AB$27-$I210)=$O210,$M210-SUM($Q210:AA210),0))))))</f>
        <v>0</v>
      </c>
      <c r="AC210" s="88">
        <f>IF($N210="정률법",IF((AC$27-$I210)&lt;0,0,IF((AC$27-$I210)=0,$M210*$P210/12*(12-$J210+1),IF((AC$27-$I210)&lt;$O210,($M210-SUM($P210:AB210))*$P210,IF((AC$27-$I210)=$O210,$M210-SUM($N210:AB210),0)))),IF($N210="정액법",IF((AC$27-$I210)&lt;0,0,IF((AC$27-$I210)=0,$M210*$P210/12*(12-$J210+1),IF((AC$27-$I210)&lt;$O210,$M210*$P210,IF((AC$27-$I210)=$O210,$M210-SUM($Q210:AB210),0))))))</f>
        <v>0</v>
      </c>
      <c r="AD210" s="88">
        <f>IF($N210="정률법",IF((AD$27-$I210)&lt;0,0,IF((AD$27-$I210)=0,$M210*$P210/12*(12-$J210+1),IF((AD$27-$I210)&lt;$O210,($M210-SUM($P210:AC210))*$P210,IF((AD$27-$I210)=$O210,$M210-SUM($N210:AC210),0)))),IF($N210="정액법",IF((AD$27-$I210)&lt;0,0,IF((AD$27-$I210)=0,$M210*$P210/12*(12-$J210+1),IF((AD$27-$I210)&lt;$O210,$M210*$P210,IF((AD$27-$I210)=$O210,$M210-SUM($Q210:AC210),0))))))</f>
        <v>0</v>
      </c>
      <c r="AE210" s="89"/>
      <c r="AF210" s="90">
        <f t="shared" si="123"/>
        <v>98400000</v>
      </c>
      <c r="AG210" s="88">
        <f t="shared" si="118"/>
        <v>0</v>
      </c>
      <c r="AH210" s="91">
        <f t="shared" si="119"/>
        <v>0</v>
      </c>
      <c r="AI210" s="77" t="s">
        <v>81</v>
      </c>
      <c r="AJ210" s="77"/>
      <c r="AK210" s="77"/>
      <c r="AL210" s="77"/>
      <c r="AM210" s="77"/>
      <c r="AN210" s="92" t="s">
        <v>71</v>
      </c>
    </row>
    <row r="211" spans="2:40" s="47" customFormat="1" ht="13.5" outlineLevel="2">
      <c r="B211" s="76">
        <v>9</v>
      </c>
      <c r="C211" s="77" t="s">
        <v>103</v>
      </c>
      <c r="D211" s="77" t="s">
        <v>104</v>
      </c>
      <c r="E211" s="78" t="s">
        <v>105</v>
      </c>
      <c r="F211" s="77">
        <v>1</v>
      </c>
      <c r="G211" s="191"/>
      <c r="H211" s="79">
        <v>41547</v>
      </c>
      <c r="I211" s="80">
        <f t="shared" si="120"/>
        <v>2013</v>
      </c>
      <c r="J211" s="81" t="str">
        <f t="shared" si="121"/>
        <v>09</v>
      </c>
      <c r="K211" s="82">
        <v>25200000</v>
      </c>
      <c r="L211" s="82">
        <v>6300000</v>
      </c>
      <c r="M211" s="83">
        <f t="shared" si="122"/>
        <v>31500000</v>
      </c>
      <c r="N211" s="84" t="s">
        <v>65</v>
      </c>
      <c r="O211" s="85">
        <v>6</v>
      </c>
      <c r="P211" s="86">
        <f>IF($N211="정액법",VLOOKUP($O211,[1]Data!$J$3:$L$62,2),IF($N211="정률법",VLOOKUP($O211,[1]Data!$J$3:$L$62,3),"입력검증"))</f>
        <v>0.16600000000000001</v>
      </c>
      <c r="Q211" s="108"/>
      <c r="R211" s="108"/>
      <c r="S211" s="88">
        <f>IF($N211="정률법",IF((S$27-$I211)&lt;0,0,IF((S$27-$I211)=0,$M211*$P211/12*(12-$J211+1),IF((S$27-$I211)&lt;$O211,($M211-SUM($P211:R211))*$P211,IF((S$27-$I211)=$O211,$M211-SUM($N211:R211),0)))),IF($N211="정액법",IF((S$27-$I211)&lt;0,0,IF((S$27-$I211)=0,$M211*$P211/12*(12-$J211+1),IF((S$27-$I211)&lt;$O211,$M211*$P211,IF((S$27-$I211)=$O211,$M211-SUM($Q211:R211),0))))))</f>
        <v>1743000</v>
      </c>
      <c r="T211" s="88">
        <f>IF($N211="정률법",IF((T$27-$I211)&lt;0,0,IF((T$27-$I211)=0,$M211*$P211/12*(12-$J211+1),IF((T$27-$I211)&lt;$O211,($M211-SUM($P211:S211))*$P211,IF((T$27-$I211)=$O211,$M211-SUM($N211:S211),0)))),IF($N211="정액법",IF((T$27-$I211)&lt;0,0,IF((T$27-$I211)=0,$M211*$P211/12*(12-$J211+1),IF((T$27-$I211)&lt;$O211,$M211*$P211,IF((T$27-$I211)=$O211,$M211-SUM($Q211:S211),0))))))</f>
        <v>5229000</v>
      </c>
      <c r="U211" s="88">
        <f>IF($N211="정률법",IF((U$27-$I211)&lt;0,0,IF((U$27-$I211)=0,$M211*$P211/12*(12-$J211+1),IF((U$27-$I211)&lt;$O211,($M211-SUM($P211:T211))*$P211,IF((U$27-$I211)=$O211,$M211-SUM($N211:T211),0)))),IF($N211="정액법",IF((U$27-$I211)&lt;0,0,IF((U$27-$I211)=0,$M211*$P211/12*(12-$J211+1),IF((U$27-$I211)&lt;$O211,$M211*$P211,IF((U$27-$I211)=$O211,$M211-SUM($Q211:T211),0))))))</f>
        <v>5229000</v>
      </c>
      <c r="V211" s="88">
        <f>IF($N211="정률법",IF((V$27-$I211)&lt;0,0,IF((V$27-$I211)=0,$M211*$P211/12*(12-$J211+1),IF((V$27-$I211)&lt;$O211,($M211-SUM($P211:U211))*$P211,IF((V$27-$I211)=$O211,$M211-SUM($N211:U211),0)))),IF($N211="정액법",IF((V$27-$I211)&lt;0,0,IF((V$27-$I211)=0,$M211*$P211/12*(12-$J211+1),IF((V$27-$I211)&lt;$O211,$M211*$P211,IF((V$27-$I211)=$O211,$M211-SUM($Q211:U211),0))))))</f>
        <v>5229000</v>
      </c>
      <c r="W211" s="88">
        <f>IF($N211="정률법",IF((W$27-$I211)&lt;0,0,IF((W$27-$I211)=0,$M211*$P211/12*(12-$J211+1),IF((W$27-$I211)&lt;$O211,($M211-SUM($P211:V211))*$P211,IF((W$27-$I211)=$O211,$M211-SUM($N211:V211),0)))),IF($N211="정액법",IF((W$27-$I211)&lt;0,0,IF((W$27-$I211)=0,$M211*$P211/12*(12-$J211+1),IF((W$27-$I211)&lt;$O211,$M211*$P211,IF((W$27-$I211)=$O211,$M211-SUM($Q211:V211),0))))))</f>
        <v>5229000</v>
      </c>
      <c r="X211" s="88">
        <f>IF($N211="정률법",IF((X$27-$I211)&lt;0,0,IF((X$27-$I211)=0,$M211*$P211/12*(12-$J211+1),IF((X$27-$I211)&lt;$O211,($M211-SUM($P211:W211))*$P211,IF((X$27-$I211)=$O211,$M211-SUM($N211:W211),0)))),IF($N211="정액법",IF((X$27-$I211)&lt;0,0,IF((X$27-$I211)=0,$M211*$P211/12*(12-$J211+1),IF((X$27-$I211)&lt;$O211,$M211*$P211,IF((X$27-$I211)=$O211,$M211-SUM($Q211:W211),0))))))</f>
        <v>5229000</v>
      </c>
      <c r="Y211" s="88">
        <f>IF($N211="정률법",IF((Y$27-$I211)&lt;0,0,IF((Y$27-$I211)=0,$M211*$P211/12*(12-$J211+1),IF((Y$27-$I211)&lt;$O211,($M211-SUM($P211:X211))*$P211,IF((Y$27-$I211)=$O211,$M211-SUM($N211:X211),0)))),IF($N211="정액법",IF((Y$27-$I211)&lt;0,0,IF((Y$27-$I211)=0,$M211*$P211/12*(12-$J211+1),IF((Y$27-$I211)&lt;$O211,$M211*$P211,IF((Y$27-$I211)=$O211,$M211-SUM($Q211:X211),0))))))</f>
        <v>3612000</v>
      </c>
      <c r="Z211" s="88">
        <f>IF($N211="정률법",IF((Z$27-$I211)&lt;0,0,IF((Z$27-$I211)=0,$M211*$P211/12*(12-$J211+1),IF((Z$27-$I211)&lt;$O211,($M211-SUM($P211:Y211))*$P211,IF((Z$27-$I211)=$O211,$M211-SUM($N211:Y211),0)))),IF($N211="정액법",IF((Z$27-$I211)&lt;0,0,IF((Z$27-$I211)=0,$M211*$P211/12*(12-$J211+1),IF((Z$27-$I211)&lt;$O211,$M211*$P211,IF((Z$27-$I211)=$O211,$M211-SUM($Q211:Y211),0))))))</f>
        <v>0</v>
      </c>
      <c r="AA211" s="88">
        <f>IF($N211="정률법",IF((AA$27-$I211)&lt;0,0,IF((AA$27-$I211)=0,$M211*$P211/12*(12-$J211+1),IF((AA$27-$I211)&lt;$O211,($M211-SUM($P211:Z211))*$P211,IF((AA$27-$I211)=$O211,$M211-SUM($N211:Z211),0)))),IF($N211="정액법",IF((AA$27-$I211)&lt;0,0,IF((AA$27-$I211)=0,$M211*$P211/12*(12-$J211+1),IF((AA$27-$I211)&lt;$O211,$M211*$P211,IF((AA$27-$I211)=$O211,$M211-SUM($Q211:Z211),0))))))</f>
        <v>0</v>
      </c>
      <c r="AB211" s="88">
        <f>IF($N211="정률법",IF((AB$27-$I211)&lt;0,0,IF((AB$27-$I211)=0,$M211*$P211/12*(12-$J211+1),IF((AB$27-$I211)&lt;$O211,($M211-SUM($P211:AA211))*$P211,IF((AB$27-$I211)=$O211,$M211-SUM($N211:AA211),0)))),IF($N211="정액법",IF((AB$27-$I211)&lt;0,0,IF((AB$27-$I211)=0,$M211*$P211/12*(12-$J211+1),IF((AB$27-$I211)&lt;$O211,$M211*$P211,IF((AB$27-$I211)=$O211,$M211-SUM($Q211:AA211),0))))))</f>
        <v>0</v>
      </c>
      <c r="AC211" s="88">
        <f>IF($N211="정률법",IF((AC$27-$I211)&lt;0,0,IF((AC$27-$I211)=0,$M211*$P211/12*(12-$J211+1),IF((AC$27-$I211)&lt;$O211,($M211-SUM($P211:AB211))*$P211,IF((AC$27-$I211)=$O211,$M211-SUM($N211:AB211),0)))),IF($N211="정액법",IF((AC$27-$I211)&lt;0,0,IF((AC$27-$I211)=0,$M211*$P211/12*(12-$J211+1),IF((AC$27-$I211)&lt;$O211,$M211*$P211,IF((AC$27-$I211)=$O211,$M211-SUM($Q211:AB211),0))))))</f>
        <v>0</v>
      </c>
      <c r="AD211" s="88">
        <f>IF($N211="정률법",IF((AD$27-$I211)&lt;0,0,IF((AD$27-$I211)=0,$M211*$P211/12*(12-$J211+1),IF((AD$27-$I211)&lt;$O211,($M211-SUM($P211:AC211))*$P211,IF((AD$27-$I211)=$O211,$M211-SUM($N211:AC211),0)))),IF($N211="정액법",IF((AD$27-$I211)&lt;0,0,IF((AD$27-$I211)=0,$M211*$P211/12*(12-$J211+1),IF((AD$27-$I211)&lt;$O211,$M211*$P211,IF((AD$27-$I211)=$O211,$M211-SUM($Q211:AC211),0))))))</f>
        <v>0</v>
      </c>
      <c r="AE211" s="89"/>
      <c r="AF211" s="90">
        <f t="shared" si="123"/>
        <v>31500000</v>
      </c>
      <c r="AG211" s="88">
        <f t="shared" si="118"/>
        <v>0</v>
      </c>
      <c r="AH211" s="91">
        <f t="shared" si="119"/>
        <v>0</v>
      </c>
      <c r="AI211" s="77" t="s">
        <v>81</v>
      </c>
      <c r="AJ211" s="77"/>
      <c r="AK211" s="77"/>
      <c r="AL211" s="77"/>
      <c r="AM211" s="77"/>
      <c r="AN211" s="92" t="s">
        <v>71</v>
      </c>
    </row>
    <row r="212" spans="2:40" s="47" customFormat="1" ht="13.5" outlineLevel="2">
      <c r="B212" s="76">
        <v>10</v>
      </c>
      <c r="C212" s="77" t="s">
        <v>106</v>
      </c>
      <c r="D212" s="77" t="s">
        <v>107</v>
      </c>
      <c r="E212" s="78" t="s">
        <v>108</v>
      </c>
      <c r="F212" s="77">
        <v>1</v>
      </c>
      <c r="G212" s="191"/>
      <c r="H212" s="79">
        <v>41576</v>
      </c>
      <c r="I212" s="80">
        <f>VALUE(LEFT(TEXT($H212,"yyyy-mm-dd"),4))</f>
        <v>2013</v>
      </c>
      <c r="J212" s="81" t="str">
        <f>MID(TEXT($H212,"yyyy-mm-dd"),6,2)</f>
        <v>10</v>
      </c>
      <c r="K212" s="82">
        <v>31232000</v>
      </c>
      <c r="L212" s="82">
        <v>7808000</v>
      </c>
      <c r="M212" s="83">
        <f>K212+L212</f>
        <v>39040000</v>
      </c>
      <c r="N212" s="84" t="s">
        <v>65</v>
      </c>
      <c r="O212" s="85">
        <v>6</v>
      </c>
      <c r="P212" s="86">
        <f>IF($N212="정액법",VLOOKUP($O212,[1]Data!$J$3:$L$62,2),IF($N212="정률법",VLOOKUP($O212,[1]Data!$J$3:$L$62,3),"입력검증"))</f>
        <v>0.16600000000000001</v>
      </c>
      <c r="Q212" s="108"/>
      <c r="R212" s="108"/>
      <c r="S212" s="88">
        <f>IF($N212="정률법",IF((S$27-$I212)&lt;0,0,IF((S$27-$I212)=0,$M212*$P212/12*(12-$J212+1),IF((S$27-$I212)&lt;$O212,($M212-SUM($P212:R212))*$P212,IF((S$27-$I212)=$O212,$M212-SUM($N212:R212),0)))),IF($N212="정액법",IF((S$27-$I212)&lt;0,0,IF((S$27-$I212)=0,$M212*$P212/12*(12-$J212+1),IF((S$27-$I212)&lt;$O212,$M212*$P212,IF((S$27-$I212)=$O212,$M212-SUM($Q212:R212),0))))))</f>
        <v>1620160</v>
      </c>
      <c r="T212" s="88">
        <f>IF($N212="정률법",IF((T$27-$I212)&lt;0,0,IF((T$27-$I212)=0,$M212*$P212/12*(12-$J212+1),IF((T$27-$I212)&lt;$O212,($M212-SUM($P212:S212))*$P212,IF((T$27-$I212)=$O212,$M212-SUM($N212:S212),0)))),IF($N212="정액법",IF((T$27-$I212)&lt;0,0,IF((T$27-$I212)=0,$M212*$P212/12*(12-$J212+1),IF((T$27-$I212)&lt;$O212,$M212*$P212,IF((T$27-$I212)=$O212,$M212-SUM($Q212:S212),0))))))</f>
        <v>6480640</v>
      </c>
      <c r="U212" s="88">
        <f>IF($N212="정률법",IF((U$27-$I212)&lt;0,0,IF((U$27-$I212)=0,$M212*$P212/12*(12-$J212+1),IF((U$27-$I212)&lt;$O212,($M212-SUM($P212:T212))*$P212,IF((U$27-$I212)=$O212,$M212-SUM($N212:T212),0)))),IF($N212="정액법",IF((U$27-$I212)&lt;0,0,IF((U$27-$I212)=0,$M212*$P212/12*(12-$J212+1),IF((U$27-$I212)&lt;$O212,$M212*$P212,IF((U$27-$I212)=$O212,$M212-SUM($Q212:T212),0))))))</f>
        <v>6480640</v>
      </c>
      <c r="V212" s="88">
        <f>IF($N212="정률법",IF((V$27-$I212)&lt;0,0,IF((V$27-$I212)=0,$M212*$P212/12*(12-$J212+1),IF((V$27-$I212)&lt;$O212,($M212-SUM($P212:U212))*$P212,IF((V$27-$I212)=$O212,$M212-SUM($N212:U212),0)))),IF($N212="정액법",IF((V$27-$I212)&lt;0,0,IF((V$27-$I212)=0,$M212*$P212/12*(12-$J212+1),IF((V$27-$I212)&lt;$O212,$M212*$P212,IF((V$27-$I212)=$O212,$M212-SUM($Q212:U212),0))))))</f>
        <v>6480640</v>
      </c>
      <c r="W212" s="88">
        <f>IF($N212="정률법",IF((W$27-$I212)&lt;0,0,IF((W$27-$I212)=0,$M212*$P212/12*(12-$J212+1),IF((W$27-$I212)&lt;$O212,($M212-SUM($P212:V212))*$P212,IF((W$27-$I212)=$O212,$M212-SUM($N212:V212),0)))),IF($N212="정액법",IF((W$27-$I212)&lt;0,0,IF((W$27-$I212)=0,$M212*$P212/12*(12-$J212+1),IF((W$27-$I212)&lt;$O212,$M212*$P212,IF((W$27-$I212)=$O212,$M212-SUM($Q212:V212),0))))))</f>
        <v>6480640</v>
      </c>
      <c r="X212" s="88">
        <f>IF($N212="정률법",IF((X$27-$I212)&lt;0,0,IF((X$27-$I212)=0,$M212*$P212/12*(12-$J212+1),IF((X$27-$I212)&lt;$O212,($M212-SUM($P212:W212))*$P212,IF((X$27-$I212)=$O212,$M212-SUM($N212:W212),0)))),IF($N212="정액법",IF((X$27-$I212)&lt;0,0,IF((X$27-$I212)=0,$M212*$P212/12*(12-$J212+1),IF((X$27-$I212)&lt;$O212,$M212*$P212,IF((X$27-$I212)=$O212,$M212-SUM($Q212:W212),0))))))</f>
        <v>6480640</v>
      </c>
      <c r="Y212" s="88">
        <f>IF($N212="정률법",IF((Y$27-$I212)&lt;0,0,IF((Y$27-$I212)=0,$M212*$P212/12*(12-$J212+1),IF((Y$27-$I212)&lt;$O212,($M212-SUM($P212:X212))*$P212,IF((Y$27-$I212)=$O212,$M212-SUM($N212:X212),0)))),IF($N212="정액법",IF((Y$27-$I212)&lt;0,0,IF((Y$27-$I212)=0,$M212*$P212/12*(12-$J212+1),IF((Y$27-$I212)&lt;$O212,$M212*$P212,IF((Y$27-$I212)=$O212,$M212-SUM($Q212:X212),0))))))</f>
        <v>5016640</v>
      </c>
      <c r="Z212" s="88">
        <f>IF($N212="정률법",IF((Z$27-$I212)&lt;0,0,IF((Z$27-$I212)=0,$M212*$P212/12*(12-$J212+1),IF((Z$27-$I212)&lt;$O212,($M212-SUM($P212:Y212))*$P212,IF((Z$27-$I212)=$O212,$M212-SUM($N212:Y212),0)))),IF($N212="정액법",IF((Z$27-$I212)&lt;0,0,IF((Z$27-$I212)=0,$M212*$P212/12*(12-$J212+1),IF((Z$27-$I212)&lt;$O212,$M212*$P212,IF((Z$27-$I212)=$O212,$M212-SUM($Q212:Y212),0))))))</f>
        <v>0</v>
      </c>
      <c r="AA212" s="88">
        <f>IF($N212="정률법",IF((AA$27-$I212)&lt;0,0,IF((AA$27-$I212)=0,$M212*$P212/12*(12-$J212+1),IF((AA$27-$I212)&lt;$O212,($M212-SUM($P212:Z212))*$P212,IF((AA$27-$I212)=$O212,$M212-SUM($N212:Z212),0)))),IF($N212="정액법",IF((AA$27-$I212)&lt;0,0,IF((AA$27-$I212)=0,$M212*$P212/12*(12-$J212+1),IF((AA$27-$I212)&lt;$O212,$M212*$P212,IF((AA$27-$I212)=$O212,$M212-SUM($Q212:Z212),0))))))</f>
        <v>0</v>
      </c>
      <c r="AB212" s="88">
        <f>IF($N212="정률법",IF((AB$27-$I212)&lt;0,0,IF((AB$27-$I212)=0,$M212*$P212/12*(12-$J212+1),IF((AB$27-$I212)&lt;$O212,($M212-SUM($P212:AA212))*$P212,IF((AB$27-$I212)=$O212,$M212-SUM($N212:AA212),0)))),IF($N212="정액법",IF((AB$27-$I212)&lt;0,0,IF((AB$27-$I212)=0,$M212*$P212/12*(12-$J212+1),IF((AB$27-$I212)&lt;$O212,$M212*$P212,IF((AB$27-$I212)=$O212,$M212-SUM($Q212:AA212),0))))))</f>
        <v>0</v>
      </c>
      <c r="AC212" s="88">
        <f>IF($N212="정률법",IF((AC$27-$I212)&lt;0,0,IF((AC$27-$I212)=0,$M212*$P212/12*(12-$J212+1),IF((AC$27-$I212)&lt;$O212,($M212-SUM($P212:AB212))*$P212,IF((AC$27-$I212)=$O212,$M212-SUM($N212:AB212),0)))),IF($N212="정액법",IF((AC$27-$I212)&lt;0,0,IF((AC$27-$I212)=0,$M212*$P212/12*(12-$J212+1),IF((AC$27-$I212)&lt;$O212,$M212*$P212,IF((AC$27-$I212)=$O212,$M212-SUM($Q212:AB212),0))))))</f>
        <v>0</v>
      </c>
      <c r="AD212" s="88">
        <f>IF($N212="정률법",IF((AD$27-$I212)&lt;0,0,IF((AD$27-$I212)=0,$M212*$P212/12*(12-$J212+1),IF((AD$27-$I212)&lt;$O212,($M212-SUM($P212:AC212))*$P212,IF((AD$27-$I212)=$O212,$M212-SUM($N212:AC212),0)))),IF($N212="정액법",IF((AD$27-$I212)&lt;0,0,IF((AD$27-$I212)=0,$M212*$P212/12*(12-$J212+1),IF((AD$27-$I212)&lt;$O212,$M212*$P212,IF((AD$27-$I212)=$O212,$M212-SUM($Q212:AC212),0))))))</f>
        <v>0</v>
      </c>
      <c r="AE212" s="89"/>
      <c r="AF212" s="90">
        <f>SUM(Q212:AE212)</f>
        <v>39040000</v>
      </c>
      <c r="AG212" s="88">
        <f t="shared" si="118"/>
        <v>0</v>
      </c>
      <c r="AH212" s="91">
        <f t="shared" si="119"/>
        <v>0</v>
      </c>
      <c r="AI212" s="77" t="s">
        <v>81</v>
      </c>
      <c r="AJ212" s="77"/>
      <c r="AK212" s="77"/>
      <c r="AL212" s="77"/>
      <c r="AM212" s="77"/>
      <c r="AN212" s="92" t="s">
        <v>71</v>
      </c>
    </row>
    <row r="213" spans="2:40" s="47" customFormat="1" ht="13.5" outlineLevel="2">
      <c r="B213" s="76">
        <v>11</v>
      </c>
      <c r="C213" s="77" t="s">
        <v>109</v>
      </c>
      <c r="D213" s="77" t="s">
        <v>110</v>
      </c>
      <c r="E213" s="78" t="s">
        <v>111</v>
      </c>
      <c r="F213" s="77">
        <v>1</v>
      </c>
      <c r="G213" s="191"/>
      <c r="H213" s="79">
        <v>41608</v>
      </c>
      <c r="I213" s="80">
        <f t="shared" si="120"/>
        <v>2013</v>
      </c>
      <c r="J213" s="81" t="str">
        <f t="shared" si="121"/>
        <v>11</v>
      </c>
      <c r="K213" s="82">
        <v>69705000</v>
      </c>
      <c r="L213" s="82">
        <v>23235000</v>
      </c>
      <c r="M213" s="83">
        <f t="shared" ref="M213:M220" si="124">K213+L213</f>
        <v>92940000</v>
      </c>
      <c r="N213" s="84" t="s">
        <v>65</v>
      </c>
      <c r="O213" s="85">
        <v>11</v>
      </c>
      <c r="P213" s="86">
        <f>IF($N213="정액법",VLOOKUP($O213,[1]Data!$J$3:$L$62,2),IF($N213="정률법",VLOOKUP($O213,[1]Data!$J$3:$L$62,3),"입력검증"))</f>
        <v>0.09</v>
      </c>
      <c r="Q213" s="108"/>
      <c r="R213" s="108"/>
      <c r="S213" s="88">
        <f>IF($N213="정률법",IF((S$27-$I213)&lt;0,0,IF((S$27-$I213)=0,$M213*$P213/12*(12-$J213+1),IF((S$27-$I213)&lt;$O213,($M213-SUM($P213:R213))*$P213,IF((S$27-$I213)=$O213,$M213-SUM($N213:R213),0)))),IF($N213="정액법",IF((S$27-$I213)&lt;0,0,IF((S$27-$I213)=0,$M213*$P213/12*(12-$J213+1),IF((S$27-$I213)&lt;$O213,$M213*$P213,IF((S$27-$I213)=$O213,$M213-SUM($Q213:R213),0))))))</f>
        <v>1394100</v>
      </c>
      <c r="T213" s="88">
        <f>IF($N213="정률법",IF((T$27-$I213)&lt;0,0,IF((T$27-$I213)=0,$M213*$P213/12*(12-$J213+1),IF((T$27-$I213)&lt;$O213,($M213-SUM($P213:S213))*$P213,IF((T$27-$I213)=$O213,$M213-SUM($N213:S213),0)))),IF($N213="정액법",IF((T$27-$I213)&lt;0,0,IF((T$27-$I213)=0,$M213*$P213/12*(12-$J213+1),IF((T$27-$I213)&lt;$O213,$M213*$P213,IF((T$27-$I213)=$O213,$M213-SUM($Q213:S213),0))))))</f>
        <v>8364600</v>
      </c>
      <c r="U213" s="88">
        <f>IF($N213="정률법",IF((U$27-$I213)&lt;0,0,IF((U$27-$I213)=0,$M213*$P213/12*(12-$J213+1),IF((U$27-$I213)&lt;$O213,($M213-SUM($P213:T213))*$P213,IF((U$27-$I213)=$O213,$M213-SUM($N213:T213),0)))),IF($N213="정액법",IF((U$27-$I213)&lt;0,0,IF((U$27-$I213)=0,$M213*$P213/12*(12-$J213+1),IF((U$27-$I213)&lt;$O213,$M213*$P213,IF((U$27-$I213)=$O213,$M213-SUM($Q213:T213),0))))))</f>
        <v>8364600</v>
      </c>
      <c r="V213" s="88">
        <f>IF($N213="정률법",IF((V$27-$I213)&lt;0,0,IF((V$27-$I213)=0,$M213*$P213/12*(12-$J213+1),IF((V$27-$I213)&lt;$O213,($M213-SUM($P213:U213))*$P213,IF((V$27-$I213)=$O213,$M213-SUM($N213:U213),0)))),IF($N213="정액법",IF((V$27-$I213)&lt;0,0,IF((V$27-$I213)=0,$M213*$P213/12*(12-$J213+1),IF((V$27-$I213)&lt;$O213,$M213*$P213,IF((V$27-$I213)=$O213,$M213-SUM($Q213:U213),0))))))</f>
        <v>8364600</v>
      </c>
      <c r="W213" s="88">
        <f>IF($N213="정률법",IF((W$27-$I213)&lt;0,0,IF((W$27-$I213)=0,$M213*$P213/12*(12-$J213+1),IF((W$27-$I213)&lt;$O213,($M213-SUM($P213:V213))*$P213,IF((W$27-$I213)=$O213,$M213-SUM($N213:V213),0)))),IF($N213="정액법",IF((W$27-$I213)&lt;0,0,IF((W$27-$I213)=0,$M213*$P213/12*(12-$J213+1),IF((W$27-$I213)&lt;$O213,$M213*$P213,IF((W$27-$I213)=$O213,$M213-SUM($Q213:V213),0))))))</f>
        <v>8364600</v>
      </c>
      <c r="X213" s="88">
        <f>IF($N213="정률법",IF((X$27-$I213)&lt;0,0,IF((X$27-$I213)=0,$M213*$P213/12*(12-$J213+1),IF((X$27-$I213)&lt;$O213,($M213-SUM($P213:W213))*$P213,IF((X$27-$I213)=$O213,$M213-SUM($N213:W213),0)))),IF($N213="정액법",IF((X$27-$I213)&lt;0,0,IF((X$27-$I213)=0,$M213*$P213/12*(12-$J213+1),IF((X$27-$I213)&lt;$O213,$M213*$P213,IF((X$27-$I213)=$O213,$M213-SUM($Q213:W213),0))))))</f>
        <v>8364600</v>
      </c>
      <c r="Y213" s="88">
        <f>IF($N213="정률법",IF((Y$27-$I213)&lt;0,0,IF((Y$27-$I213)=0,$M213*$P213/12*(12-$J213+1),IF((Y$27-$I213)&lt;$O213,($M213-SUM($P213:X213))*$P213,IF((Y$27-$I213)=$O213,$M213-SUM($N213:X213),0)))),IF($N213="정액법",IF((Y$27-$I213)&lt;0,0,IF((Y$27-$I213)=0,$M213*$P213/12*(12-$J213+1),IF((Y$27-$I213)&lt;$O213,$M213*$P213,IF((Y$27-$I213)=$O213,$M213-SUM($Q213:X213),0))))))</f>
        <v>8364600</v>
      </c>
      <c r="Z213" s="88">
        <f>IF($N213="정률법",IF((Z$27-$I213)&lt;0,0,IF((Z$27-$I213)=0,$M213*$P213/12*(12-$J213+1),IF((Z$27-$I213)&lt;$O213,($M213-SUM($P213:Y213))*$P213,IF((Z$27-$I213)=$O213,$M213-SUM($N213:Y213),0)))),IF($N213="정액법",IF((Z$27-$I213)&lt;0,0,IF((Z$27-$I213)=0,$M213*$P213/12*(12-$J213+1),IF((Z$27-$I213)&lt;$O213,$M213*$P213,IF((Z$27-$I213)=$O213,$M213-SUM($Q213:Y213),0))))))</f>
        <v>8364600</v>
      </c>
      <c r="AA213" s="88">
        <f>IF($N213="정률법",IF((AA$27-$I213)&lt;0,0,IF((AA$27-$I213)=0,$M213*$P213/12*(12-$J213+1),IF((AA$27-$I213)&lt;$O213,($M213-SUM($P213:Z213))*$P213,IF((AA$27-$I213)=$O213,$M213-SUM($N213:Z213),0)))),IF($N213="정액법",IF((AA$27-$I213)&lt;0,0,IF((AA$27-$I213)=0,$M213*$P213/12*(12-$J213+1),IF((AA$27-$I213)&lt;$O213,$M213*$P213,IF((AA$27-$I213)=$O213,$M213-SUM($Q213:Z213),0))))))</f>
        <v>8364600</v>
      </c>
      <c r="AB213" s="88">
        <f>IF($N213="정률법",IF((AB$27-$I213)&lt;0,0,IF((AB$27-$I213)=0,$M213*$P213/12*(12-$J213+1),IF((AB$27-$I213)&lt;$O213,($M213-SUM($P213:AA213))*$P213,IF((AB$27-$I213)=$O213,$M213-SUM($N213:AA213),0)))),IF($N213="정액법",IF((AB$27-$I213)&lt;0,0,IF((AB$27-$I213)=0,$M213*$P213/12*(12-$J213+1),IF((AB$27-$I213)&lt;$O213,$M213*$P213,IF((AB$27-$I213)=$O213,$M213-SUM($Q213:AA213),0))))))</f>
        <v>8364600</v>
      </c>
      <c r="AC213" s="88">
        <f>IF($N213="정률법",IF((AC$27-$I213)&lt;0,0,IF((AC$27-$I213)=0,$M213*$P213/12*(12-$J213+1),IF((AC$27-$I213)&lt;$O213,($M213-SUM($P213:AB213))*$P213,IF((AC$27-$I213)=$O213,$M213-SUM($N213:AB213),0)))),IF($N213="정액법",IF((AC$27-$I213)&lt;0,0,IF((AC$27-$I213)=0,$M213*$P213/12*(12-$J213+1),IF((AC$27-$I213)&lt;$O213,$M213*$P213,IF((AC$27-$I213)=$O213,$M213-SUM($Q213:AB213),0))))))</f>
        <v>8364600</v>
      </c>
      <c r="AD213" s="88">
        <f>IF($N213="정률법",IF((AD$27-$I213)&lt;0,0,IF((AD$27-$I213)=0,$M213*$P213/12*(12-$J213+1),IF((AD$27-$I213)&lt;$O213,($M213-SUM($P213:AC213))*$P213,IF((AD$27-$I213)=$O213,$M213-SUM($N213:AC213),0)))),IF($N213="정액법",IF((AD$27-$I213)&lt;0,0,IF((AD$27-$I213)=0,$M213*$P213/12*(12-$J213+1),IF((AD$27-$I213)&lt;$O213,$M213*$P213,IF((AD$27-$I213)=$O213,$M213-SUM($Q213:AC213),0))))))</f>
        <v>7899900</v>
      </c>
      <c r="AE213" s="89"/>
      <c r="AF213" s="90">
        <f t="shared" ref="AF213:AF220" si="125">SUM(Q213:AE213)</f>
        <v>92940000</v>
      </c>
      <c r="AG213" s="88">
        <f t="shared" si="118"/>
        <v>0</v>
      </c>
      <c r="AH213" s="91">
        <f t="shared" si="119"/>
        <v>0</v>
      </c>
      <c r="AI213" s="77" t="s">
        <v>112</v>
      </c>
      <c r="AJ213" s="77"/>
      <c r="AK213" s="77"/>
      <c r="AL213" s="77"/>
      <c r="AM213" s="77"/>
      <c r="AN213" s="92" t="s">
        <v>71</v>
      </c>
    </row>
    <row r="214" spans="2:40" s="47" customFormat="1" ht="13.5" outlineLevel="2">
      <c r="B214" s="76">
        <v>12</v>
      </c>
      <c r="C214" s="77" t="s">
        <v>113</v>
      </c>
      <c r="D214" s="77" t="s">
        <v>114</v>
      </c>
      <c r="E214" s="78" t="s">
        <v>115</v>
      </c>
      <c r="F214" s="77">
        <v>1</v>
      </c>
      <c r="G214" s="191"/>
      <c r="H214" s="79">
        <v>41635</v>
      </c>
      <c r="I214" s="80">
        <f t="shared" si="120"/>
        <v>2013</v>
      </c>
      <c r="J214" s="81" t="str">
        <f t="shared" si="121"/>
        <v>12</v>
      </c>
      <c r="K214" s="82">
        <v>228750000</v>
      </c>
      <c r="L214" s="82">
        <v>76250000</v>
      </c>
      <c r="M214" s="83">
        <f t="shared" si="124"/>
        <v>305000000</v>
      </c>
      <c r="N214" s="84" t="s">
        <v>65</v>
      </c>
      <c r="O214" s="85">
        <v>11</v>
      </c>
      <c r="P214" s="86">
        <f>IF($N214="정액법",VLOOKUP($O214,[1]Data!$J$3:$L$62,2),IF($N214="정률법",VLOOKUP($O214,[1]Data!$J$3:$L$62,3),"입력검증"))</f>
        <v>0.09</v>
      </c>
      <c r="Q214" s="108"/>
      <c r="R214" s="108"/>
      <c r="S214" s="88">
        <f>IF($N214="정률법",IF((S$27-$I214)&lt;0,0,IF((S$27-$I214)=0,$M214*$P214/12*(12-$J214+1),IF((S$27-$I214)&lt;$O214,($M214-SUM($P214:R214))*$P214,IF((S$27-$I214)=$O214,$M214-SUM($N214:R214),0)))),IF($N214="정액법",IF((S$27-$I214)&lt;0,0,IF((S$27-$I214)=0,$M214*$P214/12*(12-$J214+1),IF((S$27-$I214)&lt;$O214,$M214*$P214,IF((S$27-$I214)=$O214,$M214-SUM($Q214:R214),0))))))</f>
        <v>2287500</v>
      </c>
      <c r="T214" s="88">
        <f>IF($N214="정률법",IF((T$27-$I214)&lt;0,0,IF((T$27-$I214)=0,$M214*$P214/12*(12-$J214+1),IF((T$27-$I214)&lt;$O214,($M214-SUM($P214:S214))*$P214,IF((T$27-$I214)=$O214,$M214-SUM($N214:S214),0)))),IF($N214="정액법",IF((T$27-$I214)&lt;0,0,IF((T$27-$I214)=0,$M214*$P214/12*(12-$J214+1),IF((T$27-$I214)&lt;$O214,$M214*$P214,IF((T$27-$I214)=$O214,$M214-SUM($Q214:S214),0))))))</f>
        <v>27450000</v>
      </c>
      <c r="U214" s="88">
        <f>IF($N214="정률법",IF((U$27-$I214)&lt;0,0,IF((U$27-$I214)=0,$M214*$P214/12*(12-$J214+1),IF((U$27-$I214)&lt;$O214,($M214-SUM($P214:T214))*$P214,IF((U$27-$I214)=$O214,$M214-SUM($N214:T214),0)))),IF($N214="정액법",IF((U$27-$I214)&lt;0,0,IF((U$27-$I214)=0,$M214*$P214/12*(12-$J214+1),IF((U$27-$I214)&lt;$O214,$M214*$P214,IF((U$27-$I214)=$O214,$M214-SUM($Q214:T214),0))))))</f>
        <v>27450000</v>
      </c>
      <c r="V214" s="88">
        <f>IF($N214="정률법",IF((V$27-$I214)&lt;0,0,IF((V$27-$I214)=0,$M214*$P214/12*(12-$J214+1),IF((V$27-$I214)&lt;$O214,($M214-SUM($P214:U214))*$P214,IF((V$27-$I214)=$O214,$M214-SUM($N214:U214),0)))),IF($N214="정액법",IF((V$27-$I214)&lt;0,0,IF((V$27-$I214)=0,$M214*$P214/12*(12-$J214+1),IF((V$27-$I214)&lt;$O214,$M214*$P214,IF((V$27-$I214)=$O214,$M214-SUM($Q214:U214),0))))))</f>
        <v>27450000</v>
      </c>
      <c r="W214" s="88">
        <f>IF($N214="정률법",IF((W$27-$I214)&lt;0,0,IF((W$27-$I214)=0,$M214*$P214/12*(12-$J214+1),IF((W$27-$I214)&lt;$O214,($M214-SUM($P214:V214))*$P214,IF((W$27-$I214)=$O214,$M214-SUM($N214:V214),0)))),IF($N214="정액법",IF((W$27-$I214)&lt;0,0,IF((W$27-$I214)=0,$M214*$P214/12*(12-$J214+1),IF((W$27-$I214)&lt;$O214,$M214*$P214,IF((W$27-$I214)=$O214,$M214-SUM($Q214:V214),0))))))</f>
        <v>27450000</v>
      </c>
      <c r="X214" s="88">
        <f>IF($N214="정률법",IF((X$27-$I214)&lt;0,0,IF((X$27-$I214)=0,$M214*$P214/12*(12-$J214+1),IF((X$27-$I214)&lt;$O214,($M214-SUM($P214:W214))*$P214,IF((X$27-$I214)=$O214,$M214-SUM($N214:W214),0)))),IF($N214="정액법",IF((X$27-$I214)&lt;0,0,IF((X$27-$I214)=0,$M214*$P214/12*(12-$J214+1),IF((X$27-$I214)&lt;$O214,$M214*$P214,IF((X$27-$I214)=$O214,$M214-SUM($Q214:W214),0))))))</f>
        <v>27450000</v>
      </c>
      <c r="Y214" s="88">
        <f>IF($N214="정률법",IF((Y$27-$I214)&lt;0,0,IF((Y$27-$I214)=0,$M214*$P214/12*(12-$J214+1),IF((Y$27-$I214)&lt;$O214,($M214-SUM($P214:X214))*$P214,IF((Y$27-$I214)=$O214,$M214-SUM($N214:X214),0)))),IF($N214="정액법",IF((Y$27-$I214)&lt;0,0,IF((Y$27-$I214)=0,$M214*$P214/12*(12-$J214+1),IF((Y$27-$I214)&lt;$O214,$M214*$P214,IF((Y$27-$I214)=$O214,$M214-SUM($Q214:X214),0))))))</f>
        <v>27450000</v>
      </c>
      <c r="Z214" s="88">
        <f>IF($N214="정률법",IF((Z$27-$I214)&lt;0,0,IF((Z$27-$I214)=0,$M214*$P214/12*(12-$J214+1),IF((Z$27-$I214)&lt;$O214,($M214-SUM($P214:Y214))*$P214,IF((Z$27-$I214)=$O214,$M214-SUM($N214:Y214),0)))),IF($N214="정액법",IF((Z$27-$I214)&lt;0,0,IF((Z$27-$I214)=0,$M214*$P214/12*(12-$J214+1),IF((Z$27-$I214)&lt;$O214,$M214*$P214,IF((Z$27-$I214)=$O214,$M214-SUM($Q214:Y214),0))))))</f>
        <v>27450000</v>
      </c>
      <c r="AA214" s="88">
        <f>IF($N214="정률법",IF((AA$27-$I214)&lt;0,0,IF((AA$27-$I214)=0,$M214*$P214/12*(12-$J214+1),IF((AA$27-$I214)&lt;$O214,($M214-SUM($P214:Z214))*$P214,IF((AA$27-$I214)=$O214,$M214-SUM($N214:Z214),0)))),IF($N214="정액법",IF((AA$27-$I214)&lt;0,0,IF((AA$27-$I214)=0,$M214*$P214/12*(12-$J214+1),IF((AA$27-$I214)&lt;$O214,$M214*$P214,IF((AA$27-$I214)=$O214,$M214-SUM($Q214:Z214),0))))))</f>
        <v>27450000</v>
      </c>
      <c r="AB214" s="88">
        <f>IF($N214="정률법",IF((AB$27-$I214)&lt;0,0,IF((AB$27-$I214)=0,$M214*$P214/12*(12-$J214+1),IF((AB$27-$I214)&lt;$O214,($M214-SUM($P214:AA214))*$P214,IF((AB$27-$I214)=$O214,$M214-SUM($N214:AA214),0)))),IF($N214="정액법",IF((AB$27-$I214)&lt;0,0,IF((AB$27-$I214)=0,$M214*$P214/12*(12-$J214+1),IF((AB$27-$I214)&lt;$O214,$M214*$P214,IF((AB$27-$I214)=$O214,$M214-SUM($Q214:AA214),0))))))</f>
        <v>27450000</v>
      </c>
      <c r="AC214" s="88">
        <f>IF($N214="정률법",IF((AC$27-$I214)&lt;0,0,IF((AC$27-$I214)=0,$M214*$P214/12*(12-$J214+1),IF((AC$27-$I214)&lt;$O214,($M214-SUM($P214:AB214))*$P214,IF((AC$27-$I214)=$O214,$M214-SUM($N214:AB214),0)))),IF($N214="정액법",IF((AC$27-$I214)&lt;0,0,IF((AC$27-$I214)=0,$M214*$P214/12*(12-$J214+1),IF((AC$27-$I214)&lt;$O214,$M214*$P214,IF((AC$27-$I214)=$O214,$M214-SUM($Q214:AB214),0))))))</f>
        <v>27450000</v>
      </c>
      <c r="AD214" s="88">
        <f>IF($N214="정률법",IF((AD$27-$I214)&lt;0,0,IF((AD$27-$I214)=0,$M214*$P214/12*(12-$J214+1),IF((AD$27-$I214)&lt;$O214,($M214-SUM($P214:AC214))*$P214,IF((AD$27-$I214)=$O214,$M214-SUM($N214:AC214),0)))),IF($N214="정액법",IF((AD$27-$I214)&lt;0,0,IF((AD$27-$I214)=0,$M214*$P214/12*(12-$J214+1),IF((AD$27-$I214)&lt;$O214,$M214*$P214,IF((AD$27-$I214)=$O214,$M214-SUM($Q214:AC214),0))))))</f>
        <v>28212500</v>
      </c>
      <c r="AE214" s="89"/>
      <c r="AF214" s="90">
        <f t="shared" si="125"/>
        <v>305000000</v>
      </c>
      <c r="AG214" s="88">
        <f t="shared" si="118"/>
        <v>0</v>
      </c>
      <c r="AH214" s="91">
        <f t="shared" si="119"/>
        <v>0</v>
      </c>
      <c r="AI214" s="77" t="s">
        <v>112</v>
      </c>
      <c r="AJ214" s="77"/>
      <c r="AK214" s="77"/>
      <c r="AL214" s="77"/>
      <c r="AM214" s="77"/>
      <c r="AN214" s="92" t="s">
        <v>71</v>
      </c>
    </row>
    <row r="215" spans="2:40" s="47" customFormat="1" ht="13.5" outlineLevel="2">
      <c r="B215" s="76">
        <v>13</v>
      </c>
      <c r="C215" s="77" t="s">
        <v>116</v>
      </c>
      <c r="D215" s="77" t="s">
        <v>117</v>
      </c>
      <c r="E215" s="78" t="s">
        <v>118</v>
      </c>
      <c r="F215" s="77">
        <v>1</v>
      </c>
      <c r="G215" s="191"/>
      <c r="H215" s="79">
        <v>41635</v>
      </c>
      <c r="I215" s="80">
        <f t="shared" si="120"/>
        <v>2013</v>
      </c>
      <c r="J215" s="81" t="str">
        <f t="shared" si="121"/>
        <v>12</v>
      </c>
      <c r="K215" s="82">
        <v>41716800</v>
      </c>
      <c r="L215" s="82">
        <v>10429200</v>
      </c>
      <c r="M215" s="83">
        <f t="shared" si="124"/>
        <v>52146000</v>
      </c>
      <c r="N215" s="84" t="s">
        <v>65</v>
      </c>
      <c r="O215" s="85">
        <v>11</v>
      </c>
      <c r="P215" s="86">
        <f>IF($N215="정액법",VLOOKUP($O215,[1]Data!$J$3:$L$62,2),IF($N215="정률법",VLOOKUP($O215,[1]Data!$J$3:$L$62,3),"입력검증"))</f>
        <v>0.09</v>
      </c>
      <c r="Q215" s="108"/>
      <c r="R215" s="108"/>
      <c r="S215" s="88">
        <f>IF($N215="정률법",IF((S$27-$I215)&lt;0,0,IF((S$27-$I215)=0,$M215*$P215/12*(12-$J215+1),IF((S$27-$I215)&lt;$O215,($M215-SUM($P215:R215))*$P215,IF((S$27-$I215)=$O215,$M215-SUM($N215:R215),0)))),IF($N215="정액법",IF((S$27-$I215)&lt;0,0,IF((S$27-$I215)=0,$M215*$P215/12*(12-$J215+1),IF((S$27-$I215)&lt;$O215,$M215*$P215,IF((S$27-$I215)=$O215,$M215-SUM($Q215:R215),0))))))</f>
        <v>391095</v>
      </c>
      <c r="T215" s="88">
        <f>IF($N215="정률법",IF((T$27-$I215)&lt;0,0,IF((T$27-$I215)=0,$M215*$P215/12*(12-$J215+1),IF((T$27-$I215)&lt;$O215,($M215-SUM($P215:S215))*$P215,IF((T$27-$I215)=$O215,$M215-SUM($N215:S215),0)))),IF($N215="정액법",IF((T$27-$I215)&lt;0,0,IF((T$27-$I215)=0,$M215*$P215/12*(12-$J215+1),IF((T$27-$I215)&lt;$O215,$M215*$P215,IF((T$27-$I215)=$O215,$M215-SUM($Q215:S215),0))))))</f>
        <v>4693140</v>
      </c>
      <c r="U215" s="88">
        <f>IF($N215="정률법",IF((U$27-$I215)&lt;0,0,IF((U$27-$I215)=0,$M215*$P215/12*(12-$J215+1),IF((U$27-$I215)&lt;$O215,($M215-SUM($P215:T215))*$P215,IF((U$27-$I215)=$O215,$M215-SUM($N215:T215),0)))),IF($N215="정액법",IF((U$27-$I215)&lt;0,0,IF((U$27-$I215)=0,$M215*$P215/12*(12-$J215+1),IF((U$27-$I215)&lt;$O215,$M215*$P215,IF((U$27-$I215)=$O215,$M215-SUM($Q215:T215),0))))))</f>
        <v>4693140</v>
      </c>
      <c r="V215" s="88">
        <f>IF($N215="정률법",IF((V$27-$I215)&lt;0,0,IF((V$27-$I215)=0,$M215*$P215/12*(12-$J215+1),IF((V$27-$I215)&lt;$O215,($M215-SUM($P215:U215))*$P215,IF((V$27-$I215)=$O215,$M215-SUM($N215:U215),0)))),IF($N215="정액법",IF((V$27-$I215)&lt;0,0,IF((V$27-$I215)=0,$M215*$P215/12*(12-$J215+1),IF((V$27-$I215)&lt;$O215,$M215*$P215,IF((V$27-$I215)=$O215,$M215-SUM($Q215:U215),0))))))</f>
        <v>4693140</v>
      </c>
      <c r="W215" s="88">
        <f>IF($N215="정률법",IF((W$27-$I215)&lt;0,0,IF((W$27-$I215)=0,$M215*$P215/12*(12-$J215+1),IF((W$27-$I215)&lt;$O215,($M215-SUM($P215:V215))*$P215,IF((W$27-$I215)=$O215,$M215-SUM($N215:V215),0)))),IF($N215="정액법",IF((W$27-$I215)&lt;0,0,IF((W$27-$I215)=0,$M215*$P215/12*(12-$J215+1),IF((W$27-$I215)&lt;$O215,$M215*$P215,IF((W$27-$I215)=$O215,$M215-SUM($Q215:V215),0))))))</f>
        <v>4693140</v>
      </c>
      <c r="X215" s="88">
        <f>IF($N215="정률법",IF((X$27-$I215)&lt;0,0,IF((X$27-$I215)=0,$M215*$P215/12*(12-$J215+1),IF((X$27-$I215)&lt;$O215,($M215-SUM($P215:W215))*$P215,IF((X$27-$I215)=$O215,$M215-SUM($N215:W215),0)))),IF($N215="정액법",IF((X$27-$I215)&lt;0,0,IF((X$27-$I215)=0,$M215*$P215/12*(12-$J215+1),IF((X$27-$I215)&lt;$O215,$M215*$P215,IF((X$27-$I215)=$O215,$M215-SUM($Q215:W215),0))))))</f>
        <v>4693140</v>
      </c>
      <c r="Y215" s="88">
        <f>IF($N215="정률법",IF((Y$27-$I215)&lt;0,0,IF((Y$27-$I215)=0,$M215*$P215/12*(12-$J215+1),IF((Y$27-$I215)&lt;$O215,($M215-SUM($P215:X215))*$P215,IF((Y$27-$I215)=$O215,$M215-SUM($N215:X215),0)))),IF($N215="정액법",IF((Y$27-$I215)&lt;0,0,IF((Y$27-$I215)=0,$M215*$P215/12*(12-$J215+1),IF((Y$27-$I215)&lt;$O215,$M215*$P215,IF((Y$27-$I215)=$O215,$M215-SUM($Q215:X215),0))))))</f>
        <v>4693140</v>
      </c>
      <c r="Z215" s="88">
        <f>IF($N215="정률법",IF((Z$27-$I215)&lt;0,0,IF((Z$27-$I215)=0,$M215*$P215/12*(12-$J215+1),IF((Z$27-$I215)&lt;$O215,($M215-SUM($P215:Y215))*$P215,IF((Z$27-$I215)=$O215,$M215-SUM($N215:Y215),0)))),IF($N215="정액법",IF((Z$27-$I215)&lt;0,0,IF((Z$27-$I215)=0,$M215*$P215/12*(12-$J215+1),IF((Z$27-$I215)&lt;$O215,$M215*$P215,IF((Z$27-$I215)=$O215,$M215-SUM($Q215:Y215),0))))))</f>
        <v>4693140</v>
      </c>
      <c r="AA215" s="88">
        <f>IF($N215="정률법",IF((AA$27-$I215)&lt;0,0,IF((AA$27-$I215)=0,$M215*$P215/12*(12-$J215+1),IF((AA$27-$I215)&lt;$O215,($M215-SUM($P215:Z215))*$P215,IF((AA$27-$I215)=$O215,$M215-SUM($N215:Z215),0)))),IF($N215="정액법",IF((AA$27-$I215)&lt;0,0,IF((AA$27-$I215)=0,$M215*$P215/12*(12-$J215+1),IF((AA$27-$I215)&lt;$O215,$M215*$P215,IF((AA$27-$I215)=$O215,$M215-SUM($Q215:Z215),0))))))</f>
        <v>4693140</v>
      </c>
      <c r="AB215" s="88">
        <f>IF($N215="정률법",IF((AB$27-$I215)&lt;0,0,IF((AB$27-$I215)=0,$M215*$P215/12*(12-$J215+1),IF((AB$27-$I215)&lt;$O215,($M215-SUM($P215:AA215))*$P215,IF((AB$27-$I215)=$O215,$M215-SUM($N215:AA215),0)))),IF($N215="정액법",IF((AB$27-$I215)&lt;0,0,IF((AB$27-$I215)=0,$M215*$P215/12*(12-$J215+1),IF((AB$27-$I215)&lt;$O215,$M215*$P215,IF((AB$27-$I215)=$O215,$M215-SUM($Q215:AA215),0))))))</f>
        <v>4693140</v>
      </c>
      <c r="AC215" s="88">
        <f>IF($N215="정률법",IF((AC$27-$I215)&lt;0,0,IF((AC$27-$I215)=0,$M215*$P215/12*(12-$J215+1),IF((AC$27-$I215)&lt;$O215,($M215-SUM($P215:AB215))*$P215,IF((AC$27-$I215)=$O215,$M215-SUM($N215:AB215),0)))),IF($N215="정액법",IF((AC$27-$I215)&lt;0,0,IF((AC$27-$I215)=0,$M215*$P215/12*(12-$J215+1),IF((AC$27-$I215)&lt;$O215,$M215*$P215,IF((AC$27-$I215)=$O215,$M215-SUM($Q215:AB215),0))))))</f>
        <v>4693140</v>
      </c>
      <c r="AD215" s="88">
        <f>IF($N215="정률법",IF((AD$27-$I215)&lt;0,0,IF((AD$27-$I215)=0,$M215*$P215/12*(12-$J215+1),IF((AD$27-$I215)&lt;$O215,($M215-SUM($P215:AC215))*$P215,IF((AD$27-$I215)=$O215,$M215-SUM($N215:AC215),0)))),IF($N215="정액법",IF((AD$27-$I215)&lt;0,0,IF((AD$27-$I215)=0,$M215*$P215/12*(12-$J215+1),IF((AD$27-$I215)&lt;$O215,$M215*$P215,IF((AD$27-$I215)=$O215,$M215-SUM($Q215:AC215),0))))))</f>
        <v>4823505</v>
      </c>
      <c r="AE215" s="89"/>
      <c r="AF215" s="90">
        <f t="shared" si="125"/>
        <v>52146000</v>
      </c>
      <c r="AG215" s="88">
        <f t="shared" si="118"/>
        <v>0</v>
      </c>
      <c r="AH215" s="91">
        <f t="shared" si="119"/>
        <v>0</v>
      </c>
      <c r="AI215" s="77" t="s">
        <v>112</v>
      </c>
      <c r="AJ215" s="77"/>
      <c r="AK215" s="77"/>
      <c r="AL215" s="77"/>
      <c r="AM215" s="77"/>
      <c r="AN215" s="92" t="s">
        <v>71</v>
      </c>
    </row>
    <row r="216" spans="2:40" s="47" customFormat="1" ht="13.5" outlineLevel="2">
      <c r="B216" s="76">
        <v>14</v>
      </c>
      <c r="C216" s="77" t="s">
        <v>119</v>
      </c>
      <c r="D216" s="77" t="s">
        <v>120</v>
      </c>
      <c r="E216" s="78" t="s">
        <v>121</v>
      </c>
      <c r="F216" s="77">
        <v>1</v>
      </c>
      <c r="G216" s="191"/>
      <c r="H216" s="79">
        <v>41635</v>
      </c>
      <c r="I216" s="80">
        <f t="shared" si="120"/>
        <v>2013</v>
      </c>
      <c r="J216" s="81" t="str">
        <f t="shared" si="121"/>
        <v>12</v>
      </c>
      <c r="K216" s="82">
        <v>24456000</v>
      </c>
      <c r="L216" s="82">
        <v>6114000</v>
      </c>
      <c r="M216" s="83">
        <f t="shared" si="124"/>
        <v>30570000</v>
      </c>
      <c r="N216" s="84" t="s">
        <v>65</v>
      </c>
      <c r="O216" s="85">
        <v>8</v>
      </c>
      <c r="P216" s="86">
        <f>IF($N216="정액법",VLOOKUP($O216,[1]Data!$J$3:$L$62,2),IF($N216="정률법",VLOOKUP($O216,[1]Data!$J$3:$L$62,3),"입력검증"))</f>
        <v>0.125</v>
      </c>
      <c r="Q216" s="108"/>
      <c r="R216" s="108"/>
      <c r="S216" s="88">
        <f>IF($N216="정률법",IF((S$27-$I216)&lt;0,0,IF((S$27-$I216)=0,$M216*$P216/12*(12-$J216+1),IF((S$27-$I216)&lt;$O216,($M216-SUM($P216:R216))*$P216,IF((S$27-$I216)=$O216,$M216-SUM($N216:R216),0)))),IF($N216="정액법",IF((S$27-$I216)&lt;0,0,IF((S$27-$I216)=0,$M216*$P216/12*(12-$J216+1),IF((S$27-$I216)&lt;$O216,$M216*$P216,IF((S$27-$I216)=$O216,$M216-SUM($Q216:R216),0))))))</f>
        <v>318437.5</v>
      </c>
      <c r="T216" s="88">
        <f>IF($N216="정률법",IF((T$27-$I216)&lt;0,0,IF((T$27-$I216)=0,$M216*$P216/12*(12-$J216+1),IF((T$27-$I216)&lt;$O216,($M216-SUM($P216:S216))*$P216,IF((T$27-$I216)=$O216,$M216-SUM($N216:S216),0)))),IF($N216="정액법",IF((T$27-$I216)&lt;0,0,IF((T$27-$I216)=0,$M216*$P216/12*(12-$J216+1),IF((T$27-$I216)&lt;$O216,$M216*$P216,IF((T$27-$I216)=$O216,$M216-SUM($Q216:S216),0))))))</f>
        <v>3821250</v>
      </c>
      <c r="U216" s="88">
        <f>IF($N216="정률법",IF((U$27-$I216)&lt;0,0,IF((U$27-$I216)=0,$M216*$P216/12*(12-$J216+1),IF((U$27-$I216)&lt;$O216,($M216-SUM($P216:T216))*$P216,IF((U$27-$I216)=$O216,$M216-SUM($N216:T216),0)))),IF($N216="정액법",IF((U$27-$I216)&lt;0,0,IF((U$27-$I216)=0,$M216*$P216/12*(12-$J216+1),IF((U$27-$I216)&lt;$O216,$M216*$P216,IF((U$27-$I216)=$O216,$M216-SUM($Q216:T216),0))))))</f>
        <v>3821250</v>
      </c>
      <c r="V216" s="88">
        <f>IF($N216="정률법",IF((V$27-$I216)&lt;0,0,IF((V$27-$I216)=0,$M216*$P216/12*(12-$J216+1),IF((V$27-$I216)&lt;$O216,($M216-SUM($P216:U216))*$P216,IF((V$27-$I216)=$O216,$M216-SUM($N216:U216),0)))),IF($N216="정액법",IF((V$27-$I216)&lt;0,0,IF((V$27-$I216)=0,$M216*$P216/12*(12-$J216+1),IF((V$27-$I216)&lt;$O216,$M216*$P216,IF((V$27-$I216)=$O216,$M216-SUM($Q216:U216),0))))))</f>
        <v>3821250</v>
      </c>
      <c r="W216" s="88">
        <f>IF($N216="정률법",IF((W$27-$I216)&lt;0,0,IF((W$27-$I216)=0,$M216*$P216/12*(12-$J216+1),IF((W$27-$I216)&lt;$O216,($M216-SUM($P216:V216))*$P216,IF((W$27-$I216)=$O216,$M216-SUM($N216:V216),0)))),IF($N216="정액법",IF((W$27-$I216)&lt;0,0,IF((W$27-$I216)=0,$M216*$P216/12*(12-$J216+1),IF((W$27-$I216)&lt;$O216,$M216*$P216,IF((W$27-$I216)=$O216,$M216-SUM($Q216:V216),0))))))</f>
        <v>3821250</v>
      </c>
      <c r="X216" s="88">
        <f>IF($N216="정률법",IF((X$27-$I216)&lt;0,0,IF((X$27-$I216)=0,$M216*$P216/12*(12-$J216+1),IF((X$27-$I216)&lt;$O216,($M216-SUM($P216:W216))*$P216,IF((X$27-$I216)=$O216,$M216-SUM($N216:W216),0)))),IF($N216="정액법",IF((X$27-$I216)&lt;0,0,IF((X$27-$I216)=0,$M216*$P216/12*(12-$J216+1),IF((X$27-$I216)&lt;$O216,$M216*$P216,IF((X$27-$I216)=$O216,$M216-SUM($Q216:W216),0))))))</f>
        <v>3821250</v>
      </c>
      <c r="Y216" s="88">
        <f>IF($N216="정률법",IF((Y$27-$I216)&lt;0,0,IF((Y$27-$I216)=0,$M216*$P216/12*(12-$J216+1),IF((Y$27-$I216)&lt;$O216,($M216-SUM($P216:X216))*$P216,IF((Y$27-$I216)=$O216,$M216-SUM($N216:X216),0)))),IF($N216="정액법",IF((Y$27-$I216)&lt;0,0,IF((Y$27-$I216)=0,$M216*$P216/12*(12-$J216+1),IF((Y$27-$I216)&lt;$O216,$M216*$P216,IF((Y$27-$I216)=$O216,$M216-SUM($Q216:X216),0))))))</f>
        <v>3821250</v>
      </c>
      <c r="Z216" s="88">
        <f>IF($N216="정률법",IF((Z$27-$I216)&lt;0,0,IF((Z$27-$I216)=0,$M216*$P216/12*(12-$J216+1),IF((Z$27-$I216)&lt;$O216,($M216-SUM($P216:Y216))*$P216,IF((Z$27-$I216)=$O216,$M216-SUM($N216:Y216),0)))),IF($N216="정액법",IF((Z$27-$I216)&lt;0,0,IF((Z$27-$I216)=0,$M216*$P216/12*(12-$J216+1),IF((Z$27-$I216)&lt;$O216,$M216*$P216,IF((Z$27-$I216)=$O216,$M216-SUM($Q216:Y216),0))))))</f>
        <v>3821250</v>
      </c>
      <c r="AA216" s="88">
        <f>IF($N216="정률법",IF((AA$27-$I216)&lt;0,0,IF((AA$27-$I216)=0,$M216*$P216/12*(12-$J216+1),IF((AA$27-$I216)&lt;$O216,($M216-SUM($P216:Z216))*$P216,IF((AA$27-$I216)=$O216,$M216-SUM($N216:Z216),0)))),IF($N216="정액법",IF((AA$27-$I216)&lt;0,0,IF((AA$27-$I216)=0,$M216*$P216/12*(12-$J216+1),IF((AA$27-$I216)&lt;$O216,$M216*$P216,IF((AA$27-$I216)=$O216,$M216-SUM($Q216:Z216),0))))))</f>
        <v>3502812.5</v>
      </c>
      <c r="AB216" s="88">
        <f>IF($N216="정률법",IF((AB$27-$I216)&lt;0,0,IF((AB$27-$I216)=0,$M216*$P216/12*(12-$J216+1),IF((AB$27-$I216)&lt;$O216,($M216-SUM($P216:AA216))*$P216,IF((AB$27-$I216)=$O216,$M216-SUM($N216:AA216),0)))),IF($N216="정액법",IF((AB$27-$I216)&lt;0,0,IF((AB$27-$I216)=0,$M216*$P216/12*(12-$J216+1),IF((AB$27-$I216)&lt;$O216,$M216*$P216,IF((AB$27-$I216)=$O216,$M216-SUM($Q216:AA216),0))))))</f>
        <v>0</v>
      </c>
      <c r="AC216" s="88">
        <f>IF($N216="정률법",IF((AC$27-$I216)&lt;0,0,IF((AC$27-$I216)=0,$M216*$P216/12*(12-$J216+1),IF((AC$27-$I216)&lt;$O216,($M216-SUM($P216:AB216))*$P216,IF((AC$27-$I216)=$O216,$M216-SUM($N216:AB216),0)))),IF($N216="정액법",IF((AC$27-$I216)&lt;0,0,IF((AC$27-$I216)=0,$M216*$P216/12*(12-$J216+1),IF((AC$27-$I216)&lt;$O216,$M216*$P216,IF((AC$27-$I216)=$O216,$M216-SUM($Q216:AB216),0))))))</f>
        <v>0</v>
      </c>
      <c r="AD216" s="88">
        <f>IF($N216="정률법",IF((AD$27-$I216)&lt;0,0,IF((AD$27-$I216)=0,$M216*$P216/12*(12-$J216+1),IF((AD$27-$I216)&lt;$O216,($M216-SUM($P216:AC216))*$P216,IF((AD$27-$I216)=$O216,$M216-SUM($N216:AC216),0)))),IF($N216="정액법",IF((AD$27-$I216)&lt;0,0,IF((AD$27-$I216)=0,$M216*$P216/12*(12-$J216+1),IF((AD$27-$I216)&lt;$O216,$M216*$P216,IF((AD$27-$I216)=$O216,$M216-SUM($Q216:AC216),0))))))</f>
        <v>0</v>
      </c>
      <c r="AE216" s="89"/>
      <c r="AF216" s="90">
        <f t="shared" si="125"/>
        <v>30570000</v>
      </c>
      <c r="AG216" s="88">
        <f t="shared" si="118"/>
        <v>0</v>
      </c>
      <c r="AH216" s="91">
        <f t="shared" si="119"/>
        <v>0</v>
      </c>
      <c r="AI216" s="77" t="s">
        <v>112</v>
      </c>
      <c r="AJ216" s="77"/>
      <c r="AK216" s="77"/>
      <c r="AL216" s="77"/>
      <c r="AM216" s="77"/>
      <c r="AN216" s="92" t="s">
        <v>71</v>
      </c>
    </row>
    <row r="217" spans="2:40" s="47" customFormat="1" ht="13.5" outlineLevel="2">
      <c r="B217" s="76">
        <v>15</v>
      </c>
      <c r="C217" s="77" t="s">
        <v>122</v>
      </c>
      <c r="D217" s="77" t="s">
        <v>120</v>
      </c>
      <c r="E217" s="78" t="s">
        <v>123</v>
      </c>
      <c r="F217" s="77">
        <v>1</v>
      </c>
      <c r="G217" s="191"/>
      <c r="H217" s="79">
        <v>41635</v>
      </c>
      <c r="I217" s="80">
        <f t="shared" si="120"/>
        <v>2013</v>
      </c>
      <c r="J217" s="81" t="str">
        <f t="shared" si="121"/>
        <v>12</v>
      </c>
      <c r="K217" s="82">
        <v>42912000</v>
      </c>
      <c r="L217" s="82">
        <v>10728000</v>
      </c>
      <c r="M217" s="83">
        <f t="shared" si="124"/>
        <v>53640000</v>
      </c>
      <c r="N217" s="84" t="s">
        <v>65</v>
      </c>
      <c r="O217" s="85">
        <v>8</v>
      </c>
      <c r="P217" s="86">
        <f>IF($N217="정액법",VLOOKUP($O217,[1]Data!$J$3:$L$62,2),IF($N217="정률법",VLOOKUP($O217,[1]Data!$J$3:$L$62,3),"입력검증"))</f>
        <v>0.125</v>
      </c>
      <c r="Q217" s="108"/>
      <c r="R217" s="108"/>
      <c r="S217" s="88">
        <f>IF($N217="정률법",IF((S$27-$I217)&lt;0,0,IF((S$27-$I217)=0,$M217*$P217/12*(12-$J217+1),IF((S$27-$I217)&lt;$O217,($M217-SUM($P217:R217))*$P217,IF((S$27-$I217)=$O217,$M217-SUM($N217:R217),0)))),IF($N217="정액법",IF((S$27-$I217)&lt;0,0,IF((S$27-$I217)=0,$M217*$P217/12*(12-$J217+1),IF((S$27-$I217)&lt;$O217,$M217*$P217,IF((S$27-$I217)=$O217,$M217-SUM($Q217:R217),0))))))</f>
        <v>558750</v>
      </c>
      <c r="T217" s="88">
        <f>IF($N217="정률법",IF((T$27-$I217)&lt;0,0,IF((T$27-$I217)=0,$M217*$P217/12*(12-$J217+1),IF((T$27-$I217)&lt;$O217,($M217-SUM($P217:S217))*$P217,IF((T$27-$I217)=$O217,$M217-SUM($N217:S217),0)))),IF($N217="정액법",IF((T$27-$I217)&lt;0,0,IF((T$27-$I217)=0,$M217*$P217/12*(12-$J217+1),IF((T$27-$I217)&lt;$O217,$M217*$P217,IF((T$27-$I217)=$O217,$M217-SUM($Q217:S217),0))))))</f>
        <v>6705000</v>
      </c>
      <c r="U217" s="88">
        <f>IF($N217="정률법",IF((U$27-$I217)&lt;0,0,IF((U$27-$I217)=0,$M217*$P217/12*(12-$J217+1),IF((U$27-$I217)&lt;$O217,($M217-SUM($P217:T217))*$P217,IF((U$27-$I217)=$O217,$M217-SUM($N217:T217),0)))),IF($N217="정액법",IF((U$27-$I217)&lt;0,0,IF((U$27-$I217)=0,$M217*$P217/12*(12-$J217+1),IF((U$27-$I217)&lt;$O217,$M217*$P217,IF((U$27-$I217)=$O217,$M217-SUM($Q217:T217),0))))))</f>
        <v>6705000</v>
      </c>
      <c r="V217" s="88">
        <f>IF($N217="정률법",IF((V$27-$I217)&lt;0,0,IF((V$27-$I217)=0,$M217*$P217/12*(12-$J217+1),IF((V$27-$I217)&lt;$O217,($M217-SUM($P217:U217))*$P217,IF((V$27-$I217)=$O217,$M217-SUM($N217:U217),0)))),IF($N217="정액법",IF((V$27-$I217)&lt;0,0,IF((V$27-$I217)=0,$M217*$P217/12*(12-$J217+1),IF((V$27-$I217)&lt;$O217,$M217*$P217,IF((V$27-$I217)=$O217,$M217-SUM($Q217:U217),0))))))</f>
        <v>6705000</v>
      </c>
      <c r="W217" s="88">
        <f>IF($N217="정률법",IF((W$27-$I217)&lt;0,0,IF((W$27-$I217)=0,$M217*$P217/12*(12-$J217+1),IF((W$27-$I217)&lt;$O217,($M217-SUM($P217:V217))*$P217,IF((W$27-$I217)=$O217,$M217-SUM($N217:V217),0)))),IF($N217="정액법",IF((W$27-$I217)&lt;0,0,IF((W$27-$I217)=0,$M217*$P217/12*(12-$J217+1),IF((W$27-$I217)&lt;$O217,$M217*$P217,IF((W$27-$I217)=$O217,$M217-SUM($Q217:V217),0))))))</f>
        <v>6705000</v>
      </c>
      <c r="X217" s="88">
        <f>IF($N217="정률법",IF((X$27-$I217)&lt;0,0,IF((X$27-$I217)=0,$M217*$P217/12*(12-$J217+1),IF((X$27-$I217)&lt;$O217,($M217-SUM($P217:W217))*$P217,IF((X$27-$I217)=$O217,$M217-SUM($N217:W217),0)))),IF($N217="정액법",IF((X$27-$I217)&lt;0,0,IF((X$27-$I217)=0,$M217*$P217/12*(12-$J217+1),IF((X$27-$I217)&lt;$O217,$M217*$P217,IF((X$27-$I217)=$O217,$M217-SUM($Q217:W217),0))))))</f>
        <v>6705000</v>
      </c>
      <c r="Y217" s="88">
        <f>IF($N217="정률법",IF((Y$27-$I217)&lt;0,0,IF((Y$27-$I217)=0,$M217*$P217/12*(12-$J217+1),IF((Y$27-$I217)&lt;$O217,($M217-SUM($P217:X217))*$P217,IF((Y$27-$I217)=$O217,$M217-SUM($N217:X217),0)))),IF($N217="정액법",IF((Y$27-$I217)&lt;0,0,IF((Y$27-$I217)=0,$M217*$P217/12*(12-$J217+1),IF((Y$27-$I217)&lt;$O217,$M217*$P217,IF((Y$27-$I217)=$O217,$M217-SUM($Q217:X217),0))))))</f>
        <v>6705000</v>
      </c>
      <c r="Z217" s="88">
        <f>IF($N217="정률법",IF((Z$27-$I217)&lt;0,0,IF((Z$27-$I217)=0,$M217*$P217/12*(12-$J217+1),IF((Z$27-$I217)&lt;$O217,($M217-SUM($P217:Y217))*$P217,IF((Z$27-$I217)=$O217,$M217-SUM($N217:Y217),0)))),IF($N217="정액법",IF((Z$27-$I217)&lt;0,0,IF((Z$27-$I217)=0,$M217*$P217/12*(12-$J217+1),IF((Z$27-$I217)&lt;$O217,$M217*$P217,IF((Z$27-$I217)=$O217,$M217-SUM($Q217:Y217),0))))))</f>
        <v>6705000</v>
      </c>
      <c r="AA217" s="88">
        <f>IF($N217="정률법",IF((AA$27-$I217)&lt;0,0,IF((AA$27-$I217)=0,$M217*$P217/12*(12-$J217+1),IF((AA$27-$I217)&lt;$O217,($M217-SUM($P217:Z217))*$P217,IF((AA$27-$I217)=$O217,$M217-SUM($N217:Z217),0)))),IF($N217="정액법",IF((AA$27-$I217)&lt;0,0,IF((AA$27-$I217)=0,$M217*$P217/12*(12-$J217+1),IF((AA$27-$I217)&lt;$O217,$M217*$P217,IF((AA$27-$I217)=$O217,$M217-SUM($Q217:Z217),0))))))</f>
        <v>6146250</v>
      </c>
      <c r="AB217" s="88">
        <f>IF($N217="정률법",IF((AB$27-$I217)&lt;0,0,IF((AB$27-$I217)=0,$M217*$P217/12*(12-$J217+1),IF((AB$27-$I217)&lt;$O217,($M217-SUM($P217:AA217))*$P217,IF((AB$27-$I217)=$O217,$M217-SUM($N217:AA217),0)))),IF($N217="정액법",IF((AB$27-$I217)&lt;0,0,IF((AB$27-$I217)=0,$M217*$P217/12*(12-$J217+1),IF((AB$27-$I217)&lt;$O217,$M217*$P217,IF((AB$27-$I217)=$O217,$M217-SUM($Q217:AA217),0))))))</f>
        <v>0</v>
      </c>
      <c r="AC217" s="88">
        <f>IF($N217="정률법",IF((AC$27-$I217)&lt;0,0,IF((AC$27-$I217)=0,$M217*$P217/12*(12-$J217+1),IF((AC$27-$I217)&lt;$O217,($M217-SUM($P217:AB217))*$P217,IF((AC$27-$I217)=$O217,$M217-SUM($N217:AB217),0)))),IF($N217="정액법",IF((AC$27-$I217)&lt;0,0,IF((AC$27-$I217)=0,$M217*$P217/12*(12-$J217+1),IF((AC$27-$I217)&lt;$O217,$M217*$P217,IF((AC$27-$I217)=$O217,$M217-SUM($Q217:AB217),0))))))</f>
        <v>0</v>
      </c>
      <c r="AD217" s="88">
        <f>IF($N217="정률법",IF((AD$27-$I217)&lt;0,0,IF((AD$27-$I217)=0,$M217*$P217/12*(12-$J217+1),IF((AD$27-$I217)&lt;$O217,($M217-SUM($P217:AC217))*$P217,IF((AD$27-$I217)=$O217,$M217-SUM($N217:AC217),0)))),IF($N217="정액법",IF((AD$27-$I217)&lt;0,0,IF((AD$27-$I217)=0,$M217*$P217/12*(12-$J217+1),IF((AD$27-$I217)&lt;$O217,$M217*$P217,IF((AD$27-$I217)=$O217,$M217-SUM($Q217:AC217),0))))))</f>
        <v>0</v>
      </c>
      <c r="AE217" s="89"/>
      <c r="AF217" s="90">
        <f t="shared" si="125"/>
        <v>53640000</v>
      </c>
      <c r="AG217" s="88">
        <f t="shared" si="118"/>
        <v>0</v>
      </c>
      <c r="AH217" s="91">
        <f t="shared" si="119"/>
        <v>0</v>
      </c>
      <c r="AI217" s="77" t="s">
        <v>112</v>
      </c>
      <c r="AJ217" s="77"/>
      <c r="AK217" s="77"/>
      <c r="AL217" s="77"/>
      <c r="AM217" s="77"/>
      <c r="AN217" s="92" t="s">
        <v>71</v>
      </c>
    </row>
    <row r="218" spans="2:40" s="47" customFormat="1" ht="13.5" outlineLevel="2">
      <c r="B218" s="76">
        <v>16</v>
      </c>
      <c r="C218" s="77" t="s">
        <v>124</v>
      </c>
      <c r="D218" s="77" t="s">
        <v>125</v>
      </c>
      <c r="E218" s="78" t="s">
        <v>126</v>
      </c>
      <c r="F218" s="77">
        <v>1</v>
      </c>
      <c r="G218" s="191"/>
      <c r="H218" s="79">
        <v>41649</v>
      </c>
      <c r="I218" s="80">
        <f t="shared" si="120"/>
        <v>2014</v>
      </c>
      <c r="J218" s="81" t="str">
        <f t="shared" si="121"/>
        <v>01</v>
      </c>
      <c r="K218" s="82">
        <v>1113600</v>
      </c>
      <c r="L218" s="82">
        <v>278400</v>
      </c>
      <c r="M218" s="83">
        <f t="shared" si="124"/>
        <v>1392000</v>
      </c>
      <c r="N218" s="84" t="s">
        <v>65</v>
      </c>
      <c r="O218" s="85">
        <v>11</v>
      </c>
      <c r="P218" s="86">
        <f>IF($N218="정액법",VLOOKUP($O218,[1]Data!$J$3:$L$62,2),IF($N218="정률법",VLOOKUP($O218,[1]Data!$J$3:$L$62,3),"입력검증"))</f>
        <v>0.09</v>
      </c>
      <c r="Q218" s="108"/>
      <c r="R218" s="108"/>
      <c r="S218" s="88">
        <f>IF($N218="정률법",IF((S$27-$I218)&lt;0,0,IF((S$27-$I218)=0,$M218*$P218/12*(12-$J218+1),IF((S$27-$I218)&lt;$O218,($M218-SUM($P218:R218))*$P218,IF((S$27-$I218)=$O218,$M218-SUM($N218:R218),0)))),IF($N218="정액법",IF((S$27-$I218)&lt;0,0,IF((S$27-$I218)=0,$M218*$P218/12*(12-$J218+1),IF((S$27-$I218)&lt;$O218,$M218*$P218,IF((S$27-$I218)=$O218,$M218-SUM($Q218:R218),0))))))</f>
        <v>0</v>
      </c>
      <c r="T218" s="88">
        <f>IF($N218="정률법",IF((T$27-$I218)&lt;0,0,IF((T$27-$I218)=0,$M218*$P218/12*(12-$J218+1),IF((T$27-$I218)&lt;$O218,($M218-SUM($P218:S218))*$P218,IF((T$27-$I218)=$O218,$M218-SUM($N218:S218),0)))),IF($N218="정액법",IF((T$27-$I218)&lt;0,0,IF((T$27-$I218)=0,$M218*$P218/12*(12-$J218+1),IF((T$27-$I218)&lt;$O218,$M218*$P218,IF((T$27-$I218)=$O218,$M218-SUM($Q218:S218),0))))))</f>
        <v>125280</v>
      </c>
      <c r="U218" s="88">
        <f>IF($N218="정률법",IF((U$27-$I218)&lt;0,0,IF((U$27-$I218)=0,$M218*$P218/12*(12-$J218+1),IF((U$27-$I218)&lt;$O218,($M218-SUM($P218:T218))*$P218,IF((U$27-$I218)=$O218,$M218-SUM($N218:T218),0)))),IF($N218="정액법",IF((U$27-$I218)&lt;0,0,IF((U$27-$I218)=0,$M218*$P218/12*(12-$J218+1),IF((U$27-$I218)&lt;$O218,$M218*$P218,IF((U$27-$I218)=$O218,$M218-SUM($Q218:T218),0))))))</f>
        <v>125280</v>
      </c>
      <c r="V218" s="88">
        <f>IF($N218="정률법",IF((V$27-$I218)&lt;0,0,IF((V$27-$I218)=0,$M218*$P218/12*(12-$J218+1),IF((V$27-$I218)&lt;$O218,($M218-SUM($P218:U218))*$P218,IF((V$27-$I218)=$O218,$M218-SUM($N218:U218),0)))),IF($N218="정액법",IF((V$27-$I218)&lt;0,0,IF((V$27-$I218)=0,$M218*$P218/12*(12-$J218+1),IF((V$27-$I218)&lt;$O218,$M218*$P218,IF((V$27-$I218)=$O218,$M218-SUM($Q218:U218),0))))))</f>
        <v>125280</v>
      </c>
      <c r="W218" s="88">
        <f>IF($N218="정률법",IF((W$27-$I218)&lt;0,0,IF((W$27-$I218)=0,$M218*$P218/12*(12-$J218+1),IF((W$27-$I218)&lt;$O218,($M218-SUM($P218:V218))*$P218,IF((W$27-$I218)=$O218,$M218-SUM($N218:V218),0)))),IF($N218="정액법",IF((W$27-$I218)&lt;0,0,IF((W$27-$I218)=0,$M218*$P218/12*(12-$J218+1),IF((W$27-$I218)&lt;$O218,$M218*$P218,IF((W$27-$I218)=$O218,$M218-SUM($Q218:V218),0))))))</f>
        <v>125280</v>
      </c>
      <c r="X218" s="88">
        <f>IF($N218="정률법",IF((X$27-$I218)&lt;0,0,IF((X$27-$I218)=0,$M218*$P218/12*(12-$J218+1),IF((X$27-$I218)&lt;$O218,($M218-SUM($P218:W218))*$P218,IF((X$27-$I218)=$O218,$M218-SUM($N218:W218),0)))),IF($N218="정액법",IF((X$27-$I218)&lt;0,0,IF((X$27-$I218)=0,$M218*$P218/12*(12-$J218+1),IF((X$27-$I218)&lt;$O218,$M218*$P218,IF((X$27-$I218)=$O218,$M218-SUM($Q218:W218),0))))))</f>
        <v>125280</v>
      </c>
      <c r="Y218" s="88">
        <f>IF($N218="정률법",IF((Y$27-$I218)&lt;0,0,IF((Y$27-$I218)=0,$M218*$P218/12*(12-$J218+1),IF((Y$27-$I218)&lt;$O218,($M218-SUM($P218:X218))*$P218,IF((Y$27-$I218)=$O218,$M218-SUM($N218:X218),0)))),IF($N218="정액법",IF((Y$27-$I218)&lt;0,0,IF((Y$27-$I218)=0,$M218*$P218/12*(12-$J218+1),IF((Y$27-$I218)&lt;$O218,$M218*$P218,IF((Y$27-$I218)=$O218,$M218-SUM($Q218:X218),0))))))</f>
        <v>125280</v>
      </c>
      <c r="Z218" s="88">
        <f>IF($N218="정률법",IF((Z$27-$I218)&lt;0,0,IF((Z$27-$I218)=0,$M218*$P218/12*(12-$J218+1),IF((Z$27-$I218)&lt;$O218,($M218-SUM($P218:Y218))*$P218,IF((Z$27-$I218)=$O218,$M218-SUM($N218:Y218),0)))),IF($N218="정액법",IF((Z$27-$I218)&lt;0,0,IF((Z$27-$I218)=0,$M218*$P218/12*(12-$J218+1),IF((Z$27-$I218)&lt;$O218,$M218*$P218,IF((Z$27-$I218)=$O218,$M218-SUM($Q218:Y218),0))))))</f>
        <v>125280</v>
      </c>
      <c r="AA218" s="88">
        <f>IF($N218="정률법",IF((AA$27-$I218)&lt;0,0,IF((AA$27-$I218)=0,$M218*$P218/12*(12-$J218+1),IF((AA$27-$I218)&lt;$O218,($M218-SUM($P218:Z218))*$P218,IF((AA$27-$I218)=$O218,$M218-SUM($N218:Z218),0)))),IF($N218="정액법",IF((AA$27-$I218)&lt;0,0,IF((AA$27-$I218)=0,$M218*$P218/12*(12-$J218+1),IF((AA$27-$I218)&lt;$O218,$M218*$P218,IF((AA$27-$I218)=$O218,$M218-SUM($Q218:Z218),0))))))</f>
        <v>125280</v>
      </c>
      <c r="AB218" s="88">
        <f>IF($N218="정률법",IF((AB$27-$I218)&lt;0,0,IF((AB$27-$I218)=0,$M218*$P218/12*(12-$J218+1),IF((AB$27-$I218)&lt;$O218,($M218-SUM($P218:AA218))*$P218,IF((AB$27-$I218)=$O218,$M218-SUM($N218:AA218),0)))),IF($N218="정액법",IF((AB$27-$I218)&lt;0,0,IF((AB$27-$I218)=0,$M218*$P218/12*(12-$J218+1),IF((AB$27-$I218)&lt;$O218,$M218*$P218,IF((AB$27-$I218)=$O218,$M218-SUM($Q218:AA218),0))))))</f>
        <v>125280</v>
      </c>
      <c r="AC218" s="88">
        <f>IF($N218="정률법",IF((AC$27-$I218)&lt;0,0,IF((AC$27-$I218)=0,$M218*$P218/12*(12-$J218+1),IF((AC$27-$I218)&lt;$O218,($M218-SUM($P218:AB218))*$P218,IF((AC$27-$I218)=$O218,$M218-SUM($N218:AB218),0)))),IF($N218="정액법",IF((AC$27-$I218)&lt;0,0,IF((AC$27-$I218)=0,$M218*$P218/12*(12-$J218+1),IF((AC$27-$I218)&lt;$O218,$M218*$P218,IF((AC$27-$I218)=$O218,$M218-SUM($Q218:AB218),0))))))</f>
        <v>125280</v>
      </c>
      <c r="AD218" s="88">
        <f>IF($N218="정률법",IF((AD$27-$I218)&lt;0,0,IF((AD$27-$I218)=0,$M218*$P218/12*(12-$J218+1),IF((AD$27-$I218)&lt;$O218,($M218-SUM($P218:AC218))*$P218,IF((AD$27-$I218)=$O218,$M218-SUM($N218:AC218),0)))),IF($N218="정액법",IF((AD$27-$I218)&lt;0,0,IF((AD$27-$I218)=0,$M218*$P218/12*(12-$J218+1),IF((AD$27-$I218)&lt;$O218,$M218*$P218,IF((AD$27-$I218)=$O218,$M218-SUM($Q218:AC218),0))))))</f>
        <v>125280</v>
      </c>
      <c r="AE218" s="89"/>
      <c r="AF218" s="90">
        <f t="shared" si="125"/>
        <v>1378080</v>
      </c>
      <c r="AG218" s="88">
        <f t="shared" si="118"/>
        <v>13920</v>
      </c>
      <c r="AH218" s="91">
        <f t="shared" si="119"/>
        <v>11136</v>
      </c>
      <c r="AI218" s="77" t="s">
        <v>112</v>
      </c>
      <c r="AJ218" s="77"/>
      <c r="AK218" s="77"/>
      <c r="AL218" s="77"/>
      <c r="AM218" s="77"/>
      <c r="AN218" s="92" t="s">
        <v>71</v>
      </c>
    </row>
    <row r="219" spans="2:40" s="47" customFormat="1" ht="13.5" outlineLevel="2">
      <c r="B219" s="76">
        <v>17</v>
      </c>
      <c r="C219" s="77" t="s">
        <v>127</v>
      </c>
      <c r="D219" s="77" t="s">
        <v>128</v>
      </c>
      <c r="E219" s="78" t="s">
        <v>129</v>
      </c>
      <c r="F219" s="77">
        <v>1</v>
      </c>
      <c r="G219" s="191"/>
      <c r="H219" s="79">
        <v>41649</v>
      </c>
      <c r="I219" s="80">
        <f t="shared" si="120"/>
        <v>2014</v>
      </c>
      <c r="J219" s="81" t="str">
        <f t="shared" si="121"/>
        <v>01</v>
      </c>
      <c r="K219" s="82">
        <v>1216800</v>
      </c>
      <c r="L219" s="82">
        <v>304200</v>
      </c>
      <c r="M219" s="83">
        <f t="shared" si="124"/>
        <v>1521000</v>
      </c>
      <c r="N219" s="84" t="s">
        <v>65</v>
      </c>
      <c r="O219" s="85">
        <v>11</v>
      </c>
      <c r="P219" s="86">
        <f>IF($N219="정액법",VLOOKUP($O219,[1]Data!$J$3:$L$62,2),IF($N219="정률법",VLOOKUP($O219,[1]Data!$J$3:$L$62,3),"입력검증"))</f>
        <v>0.09</v>
      </c>
      <c r="Q219" s="108"/>
      <c r="R219" s="108"/>
      <c r="S219" s="88">
        <f>IF($N219="정률법",IF((S$27-$I219)&lt;0,0,IF((S$27-$I219)=0,$M219*$P219/12*(12-$J219+1),IF((S$27-$I219)&lt;$O219,($M219-SUM($P219:R219))*$P219,IF((S$27-$I219)=$O219,$M219-SUM($N219:R219),0)))),IF($N219="정액법",IF((S$27-$I219)&lt;0,0,IF((S$27-$I219)=0,$M219*$P219/12*(12-$J219+1),IF((S$27-$I219)&lt;$O219,$M219*$P219,IF((S$27-$I219)=$O219,$M219-SUM($Q219:R219),0))))))</f>
        <v>0</v>
      </c>
      <c r="T219" s="88">
        <f>IF($N219="정률법",IF((T$27-$I219)&lt;0,0,IF((T$27-$I219)=0,$M219*$P219/12*(12-$J219+1),IF((T$27-$I219)&lt;$O219,($M219-SUM($P219:S219))*$P219,IF((T$27-$I219)=$O219,$M219-SUM($N219:S219),0)))),IF($N219="정액법",IF((T$27-$I219)&lt;0,0,IF((T$27-$I219)=0,$M219*$P219/12*(12-$J219+1),IF((T$27-$I219)&lt;$O219,$M219*$P219,IF((T$27-$I219)=$O219,$M219-SUM($Q219:S219),0))))))</f>
        <v>136890</v>
      </c>
      <c r="U219" s="88">
        <f>IF($N219="정률법",IF((U$27-$I219)&lt;0,0,IF((U$27-$I219)=0,$M219*$P219/12*(12-$J219+1),IF((U$27-$I219)&lt;$O219,($M219-SUM($P219:T219))*$P219,IF((U$27-$I219)=$O219,$M219-SUM($N219:T219),0)))),IF($N219="정액법",IF((U$27-$I219)&lt;0,0,IF((U$27-$I219)=0,$M219*$P219/12*(12-$J219+1),IF((U$27-$I219)&lt;$O219,$M219*$P219,IF((U$27-$I219)=$O219,$M219-SUM($Q219:T219),0))))))</f>
        <v>136890</v>
      </c>
      <c r="V219" s="88">
        <f>IF($N219="정률법",IF((V$27-$I219)&lt;0,0,IF((V$27-$I219)=0,$M219*$P219/12*(12-$J219+1),IF((V$27-$I219)&lt;$O219,($M219-SUM($P219:U219))*$P219,IF((V$27-$I219)=$O219,$M219-SUM($N219:U219),0)))),IF($N219="정액법",IF((V$27-$I219)&lt;0,0,IF((V$27-$I219)=0,$M219*$P219/12*(12-$J219+1),IF((V$27-$I219)&lt;$O219,$M219*$P219,IF((V$27-$I219)=$O219,$M219-SUM($Q219:U219),0))))))</f>
        <v>136890</v>
      </c>
      <c r="W219" s="88">
        <f>IF($N219="정률법",IF((W$27-$I219)&lt;0,0,IF((W$27-$I219)=0,$M219*$P219/12*(12-$J219+1),IF((W$27-$I219)&lt;$O219,($M219-SUM($P219:V219))*$P219,IF((W$27-$I219)=$O219,$M219-SUM($N219:V219),0)))),IF($N219="정액법",IF((W$27-$I219)&lt;0,0,IF((W$27-$I219)=0,$M219*$P219/12*(12-$J219+1),IF((W$27-$I219)&lt;$O219,$M219*$P219,IF((W$27-$I219)=$O219,$M219-SUM($Q219:V219),0))))))</f>
        <v>136890</v>
      </c>
      <c r="X219" s="88">
        <f>IF($N219="정률법",IF((X$27-$I219)&lt;0,0,IF((X$27-$I219)=0,$M219*$P219/12*(12-$J219+1),IF((X$27-$I219)&lt;$O219,($M219-SUM($P219:W219))*$P219,IF((X$27-$I219)=$O219,$M219-SUM($N219:W219),0)))),IF($N219="정액법",IF((X$27-$I219)&lt;0,0,IF((X$27-$I219)=0,$M219*$P219/12*(12-$J219+1),IF((X$27-$I219)&lt;$O219,$M219*$P219,IF((X$27-$I219)=$O219,$M219-SUM($Q219:W219),0))))))</f>
        <v>136890</v>
      </c>
      <c r="Y219" s="88">
        <f>IF($N219="정률법",IF((Y$27-$I219)&lt;0,0,IF((Y$27-$I219)=0,$M219*$P219/12*(12-$J219+1),IF((Y$27-$I219)&lt;$O219,($M219-SUM($P219:X219))*$P219,IF((Y$27-$I219)=$O219,$M219-SUM($N219:X219),0)))),IF($N219="정액법",IF((Y$27-$I219)&lt;0,0,IF((Y$27-$I219)=0,$M219*$P219/12*(12-$J219+1),IF((Y$27-$I219)&lt;$O219,$M219*$P219,IF((Y$27-$I219)=$O219,$M219-SUM($Q219:X219),0))))))</f>
        <v>136890</v>
      </c>
      <c r="Z219" s="88">
        <f>IF($N219="정률법",IF((Z$27-$I219)&lt;0,0,IF((Z$27-$I219)=0,$M219*$P219/12*(12-$J219+1),IF((Z$27-$I219)&lt;$O219,($M219-SUM($P219:Y219))*$P219,IF((Z$27-$I219)=$O219,$M219-SUM($N219:Y219),0)))),IF($N219="정액법",IF((Z$27-$I219)&lt;0,0,IF((Z$27-$I219)=0,$M219*$P219/12*(12-$J219+1),IF((Z$27-$I219)&lt;$O219,$M219*$P219,IF((Z$27-$I219)=$O219,$M219-SUM($Q219:Y219),0))))))</f>
        <v>136890</v>
      </c>
      <c r="AA219" s="88">
        <f>IF($N219="정률법",IF((AA$27-$I219)&lt;0,0,IF((AA$27-$I219)=0,$M219*$P219/12*(12-$J219+1),IF((AA$27-$I219)&lt;$O219,($M219-SUM($P219:Z219))*$P219,IF((AA$27-$I219)=$O219,$M219-SUM($N219:Z219),0)))),IF($N219="정액법",IF((AA$27-$I219)&lt;0,0,IF((AA$27-$I219)=0,$M219*$P219/12*(12-$J219+1),IF((AA$27-$I219)&lt;$O219,$M219*$P219,IF((AA$27-$I219)=$O219,$M219-SUM($Q219:Z219),0))))))</f>
        <v>136890</v>
      </c>
      <c r="AB219" s="88">
        <f>IF($N219="정률법",IF((AB$27-$I219)&lt;0,0,IF((AB$27-$I219)=0,$M219*$P219/12*(12-$J219+1),IF((AB$27-$I219)&lt;$O219,($M219-SUM($P219:AA219))*$P219,IF((AB$27-$I219)=$O219,$M219-SUM($N219:AA219),0)))),IF($N219="정액법",IF((AB$27-$I219)&lt;0,0,IF((AB$27-$I219)=0,$M219*$P219/12*(12-$J219+1),IF((AB$27-$I219)&lt;$O219,$M219*$P219,IF((AB$27-$I219)=$O219,$M219-SUM($Q219:AA219),0))))))</f>
        <v>136890</v>
      </c>
      <c r="AC219" s="88">
        <f>IF($N219="정률법",IF((AC$27-$I219)&lt;0,0,IF((AC$27-$I219)=0,$M219*$P219/12*(12-$J219+1),IF((AC$27-$I219)&lt;$O219,($M219-SUM($P219:AB219))*$P219,IF((AC$27-$I219)=$O219,$M219-SUM($N219:AB219),0)))),IF($N219="정액법",IF((AC$27-$I219)&lt;0,0,IF((AC$27-$I219)=0,$M219*$P219/12*(12-$J219+1),IF((AC$27-$I219)&lt;$O219,$M219*$P219,IF((AC$27-$I219)=$O219,$M219-SUM($Q219:AB219),0))))))</f>
        <v>136890</v>
      </c>
      <c r="AD219" s="88">
        <f>IF($N219="정률법",IF((AD$27-$I219)&lt;0,0,IF((AD$27-$I219)=0,$M219*$P219/12*(12-$J219+1),IF((AD$27-$I219)&lt;$O219,($M219-SUM($P219:AC219))*$P219,IF((AD$27-$I219)=$O219,$M219-SUM($N219:AC219),0)))),IF($N219="정액법",IF((AD$27-$I219)&lt;0,0,IF((AD$27-$I219)=0,$M219*$P219/12*(12-$J219+1),IF((AD$27-$I219)&lt;$O219,$M219*$P219,IF((AD$27-$I219)=$O219,$M219-SUM($Q219:AC219),0))))))</f>
        <v>136890</v>
      </c>
      <c r="AE219" s="89"/>
      <c r="AF219" s="90">
        <f t="shared" si="125"/>
        <v>1505790</v>
      </c>
      <c r="AG219" s="88">
        <f t="shared" si="118"/>
        <v>15210</v>
      </c>
      <c r="AH219" s="91">
        <f t="shared" si="119"/>
        <v>12168</v>
      </c>
      <c r="AI219" s="77" t="s">
        <v>112</v>
      </c>
      <c r="AJ219" s="77"/>
      <c r="AK219" s="77"/>
      <c r="AL219" s="77"/>
      <c r="AM219" s="77"/>
      <c r="AN219" s="92" t="s">
        <v>71</v>
      </c>
    </row>
    <row r="220" spans="2:40" s="47" customFormat="1" ht="13.5" outlineLevel="2">
      <c r="B220" s="76">
        <v>18</v>
      </c>
      <c r="C220" s="77" t="s">
        <v>130</v>
      </c>
      <c r="D220" s="77" t="s">
        <v>128</v>
      </c>
      <c r="E220" s="78" t="s">
        <v>131</v>
      </c>
      <c r="F220" s="77">
        <v>1</v>
      </c>
      <c r="G220" s="191"/>
      <c r="H220" s="79">
        <v>41649</v>
      </c>
      <c r="I220" s="80">
        <f t="shared" si="120"/>
        <v>2014</v>
      </c>
      <c r="J220" s="81" t="str">
        <f t="shared" si="121"/>
        <v>01</v>
      </c>
      <c r="K220" s="82">
        <v>1399200</v>
      </c>
      <c r="L220" s="82">
        <v>349800</v>
      </c>
      <c r="M220" s="83">
        <f t="shared" si="124"/>
        <v>1749000</v>
      </c>
      <c r="N220" s="84" t="s">
        <v>65</v>
      </c>
      <c r="O220" s="85">
        <v>11</v>
      </c>
      <c r="P220" s="86">
        <f>IF($N220="정액법",VLOOKUP($O220,[1]Data!$J$3:$L$62,2),IF($N220="정률법",VLOOKUP($O220,[1]Data!$J$3:$L$62,3),"입력검증"))</f>
        <v>0.09</v>
      </c>
      <c r="Q220" s="108"/>
      <c r="R220" s="108"/>
      <c r="S220" s="88">
        <f>IF($N220="정률법",IF((S$27-$I220)&lt;0,0,IF((S$27-$I220)=0,$M220*$P220/12*(12-$J220+1),IF((S$27-$I220)&lt;$O220,($M220-SUM($P220:R220))*$P220,IF((S$27-$I220)=$O220,$M220-SUM($N220:R220),0)))),IF($N220="정액법",IF((S$27-$I220)&lt;0,0,IF((S$27-$I220)=0,$M220*$P220/12*(12-$J220+1),IF((S$27-$I220)&lt;$O220,$M220*$P220,IF((S$27-$I220)=$O220,$M220-SUM($Q220:R220),0))))))</f>
        <v>0</v>
      </c>
      <c r="T220" s="88">
        <f>IF($N220="정률법",IF((T$27-$I220)&lt;0,0,IF((T$27-$I220)=0,$M220*$P220/12*(12-$J220+1),IF((T$27-$I220)&lt;$O220,($M220-SUM($P220:S220))*$P220,IF((T$27-$I220)=$O220,$M220-SUM($N220:S220),0)))),IF($N220="정액법",IF((T$27-$I220)&lt;0,0,IF((T$27-$I220)=0,$M220*$P220/12*(12-$J220+1),IF((T$27-$I220)&lt;$O220,$M220*$P220,IF((T$27-$I220)=$O220,$M220-SUM($Q220:S220),0))))))</f>
        <v>157410</v>
      </c>
      <c r="U220" s="88">
        <f>IF($N220="정률법",IF((U$27-$I220)&lt;0,0,IF((U$27-$I220)=0,$M220*$P220/12*(12-$J220+1),IF((U$27-$I220)&lt;$O220,($M220-SUM($P220:T220))*$P220,IF((U$27-$I220)=$O220,$M220-SUM($N220:T220),0)))),IF($N220="정액법",IF((U$27-$I220)&lt;0,0,IF((U$27-$I220)=0,$M220*$P220/12*(12-$J220+1),IF((U$27-$I220)&lt;$O220,$M220*$P220,IF((U$27-$I220)=$O220,$M220-SUM($Q220:T220),0))))))</f>
        <v>157410</v>
      </c>
      <c r="V220" s="88">
        <f>IF($N220="정률법",IF((V$27-$I220)&lt;0,0,IF((V$27-$I220)=0,$M220*$P220/12*(12-$J220+1),IF((V$27-$I220)&lt;$O220,($M220-SUM($P220:U220))*$P220,IF((V$27-$I220)=$O220,$M220-SUM($N220:U220),0)))),IF($N220="정액법",IF((V$27-$I220)&lt;0,0,IF((V$27-$I220)=0,$M220*$P220/12*(12-$J220+1),IF((V$27-$I220)&lt;$O220,$M220*$P220,IF((V$27-$I220)=$O220,$M220-SUM($Q220:U220),0))))))</f>
        <v>157410</v>
      </c>
      <c r="W220" s="88">
        <f>IF($N220="정률법",IF((W$27-$I220)&lt;0,0,IF((W$27-$I220)=0,$M220*$P220/12*(12-$J220+1),IF((W$27-$I220)&lt;$O220,($M220-SUM($P220:V220))*$P220,IF((W$27-$I220)=$O220,$M220-SUM($N220:V220),0)))),IF($N220="정액법",IF((W$27-$I220)&lt;0,0,IF((W$27-$I220)=0,$M220*$P220/12*(12-$J220+1),IF((W$27-$I220)&lt;$O220,$M220*$P220,IF((W$27-$I220)=$O220,$M220-SUM($Q220:V220),0))))))</f>
        <v>157410</v>
      </c>
      <c r="X220" s="88">
        <f>IF($N220="정률법",IF((X$27-$I220)&lt;0,0,IF((X$27-$I220)=0,$M220*$P220/12*(12-$J220+1),IF((X$27-$I220)&lt;$O220,($M220-SUM($P220:W220))*$P220,IF((X$27-$I220)=$O220,$M220-SUM($N220:W220),0)))),IF($N220="정액법",IF((X$27-$I220)&lt;0,0,IF((X$27-$I220)=0,$M220*$P220/12*(12-$J220+1),IF((X$27-$I220)&lt;$O220,$M220*$P220,IF((X$27-$I220)=$O220,$M220-SUM($Q220:W220),0))))))</f>
        <v>157410</v>
      </c>
      <c r="Y220" s="88">
        <f>IF($N220="정률법",IF((Y$27-$I220)&lt;0,0,IF((Y$27-$I220)=0,$M220*$P220/12*(12-$J220+1),IF((Y$27-$I220)&lt;$O220,($M220-SUM($P220:X220))*$P220,IF((Y$27-$I220)=$O220,$M220-SUM($N220:X220),0)))),IF($N220="정액법",IF((Y$27-$I220)&lt;0,0,IF((Y$27-$I220)=0,$M220*$P220/12*(12-$J220+1),IF((Y$27-$I220)&lt;$O220,$M220*$P220,IF((Y$27-$I220)=$O220,$M220-SUM($Q220:X220),0))))))</f>
        <v>157410</v>
      </c>
      <c r="Z220" s="88">
        <f>IF($N220="정률법",IF((Z$27-$I220)&lt;0,0,IF((Z$27-$I220)=0,$M220*$P220/12*(12-$J220+1),IF((Z$27-$I220)&lt;$O220,($M220-SUM($P220:Y220))*$P220,IF((Z$27-$I220)=$O220,$M220-SUM($N220:Y220),0)))),IF($N220="정액법",IF((Z$27-$I220)&lt;0,0,IF((Z$27-$I220)=0,$M220*$P220/12*(12-$J220+1),IF((Z$27-$I220)&lt;$O220,$M220*$P220,IF((Z$27-$I220)=$O220,$M220-SUM($Q220:Y220),0))))))</f>
        <v>157410</v>
      </c>
      <c r="AA220" s="88">
        <f>IF($N220="정률법",IF((AA$27-$I220)&lt;0,0,IF((AA$27-$I220)=0,$M220*$P220/12*(12-$J220+1),IF((AA$27-$I220)&lt;$O220,($M220-SUM($P220:Z220))*$P220,IF((AA$27-$I220)=$O220,$M220-SUM($N220:Z220),0)))),IF($N220="정액법",IF((AA$27-$I220)&lt;0,0,IF((AA$27-$I220)=0,$M220*$P220/12*(12-$J220+1),IF((AA$27-$I220)&lt;$O220,$M220*$P220,IF((AA$27-$I220)=$O220,$M220-SUM($Q220:Z220),0))))))</f>
        <v>157410</v>
      </c>
      <c r="AB220" s="88">
        <f>IF($N220="정률법",IF((AB$27-$I220)&lt;0,0,IF((AB$27-$I220)=0,$M220*$P220/12*(12-$J220+1),IF((AB$27-$I220)&lt;$O220,($M220-SUM($P220:AA220))*$P220,IF((AB$27-$I220)=$O220,$M220-SUM($N220:AA220),0)))),IF($N220="정액법",IF((AB$27-$I220)&lt;0,0,IF((AB$27-$I220)=0,$M220*$P220/12*(12-$J220+1),IF((AB$27-$I220)&lt;$O220,$M220*$P220,IF((AB$27-$I220)=$O220,$M220-SUM($Q220:AA220),0))))))</f>
        <v>157410</v>
      </c>
      <c r="AC220" s="88">
        <f>IF($N220="정률법",IF((AC$27-$I220)&lt;0,0,IF((AC$27-$I220)=0,$M220*$P220/12*(12-$J220+1),IF((AC$27-$I220)&lt;$O220,($M220-SUM($P220:AB220))*$P220,IF((AC$27-$I220)=$O220,$M220-SUM($N220:AB220),0)))),IF($N220="정액법",IF((AC$27-$I220)&lt;0,0,IF((AC$27-$I220)=0,$M220*$P220/12*(12-$J220+1),IF((AC$27-$I220)&lt;$O220,$M220*$P220,IF((AC$27-$I220)=$O220,$M220-SUM($Q220:AB220),0))))))</f>
        <v>157410</v>
      </c>
      <c r="AD220" s="88">
        <f>IF($N220="정률법",IF((AD$27-$I220)&lt;0,0,IF((AD$27-$I220)=0,$M220*$P220/12*(12-$J220+1),IF((AD$27-$I220)&lt;$O220,($M220-SUM($P220:AC220))*$P220,IF((AD$27-$I220)=$O220,$M220-SUM($N220:AC220),0)))),IF($N220="정액법",IF((AD$27-$I220)&lt;0,0,IF((AD$27-$I220)=0,$M220*$P220/12*(12-$J220+1),IF((AD$27-$I220)&lt;$O220,$M220*$P220,IF((AD$27-$I220)=$O220,$M220-SUM($Q220:AC220),0))))))</f>
        <v>157410</v>
      </c>
      <c r="AE220" s="89"/>
      <c r="AF220" s="90">
        <f t="shared" si="125"/>
        <v>1731510</v>
      </c>
      <c r="AG220" s="88">
        <f t="shared" si="118"/>
        <v>17490</v>
      </c>
      <c r="AH220" s="91">
        <f t="shared" si="119"/>
        <v>13992</v>
      </c>
      <c r="AI220" s="77" t="s">
        <v>112</v>
      </c>
      <c r="AJ220" s="77"/>
      <c r="AK220" s="77"/>
      <c r="AL220" s="77"/>
      <c r="AM220" s="77"/>
      <c r="AN220" s="92" t="s">
        <v>71</v>
      </c>
    </row>
    <row r="221" spans="2:40" s="47" customFormat="1" ht="13.5" outlineLevel="2">
      <c r="B221" s="76">
        <v>19</v>
      </c>
      <c r="C221" s="77" t="s">
        <v>132</v>
      </c>
      <c r="D221" s="77" t="s">
        <v>133</v>
      </c>
      <c r="E221" s="78" t="s">
        <v>134</v>
      </c>
      <c r="F221" s="77">
        <v>1</v>
      </c>
      <c r="G221" s="191"/>
      <c r="H221" s="79">
        <v>41649</v>
      </c>
      <c r="I221" s="80">
        <f>VALUE(LEFT(TEXT($H221,"yyyy-mm-dd"),4))</f>
        <v>2014</v>
      </c>
      <c r="J221" s="81" t="str">
        <f>MID(TEXT($H221,"yyyy-mm-dd"),6,2)</f>
        <v>01</v>
      </c>
      <c r="K221" s="82">
        <v>1761600</v>
      </c>
      <c r="L221" s="82">
        <v>440400</v>
      </c>
      <c r="M221" s="83">
        <f>K221+L221</f>
        <v>2202000</v>
      </c>
      <c r="N221" s="84" t="s">
        <v>65</v>
      </c>
      <c r="O221" s="85">
        <v>8</v>
      </c>
      <c r="P221" s="86">
        <f>IF($N221="정액법",VLOOKUP($O221,[1]Data!$J$3:$L$62,2),IF($N221="정률법",VLOOKUP($O221,[1]Data!$J$3:$L$62,3),"입력검증"))</f>
        <v>0.125</v>
      </c>
      <c r="Q221" s="108"/>
      <c r="R221" s="108"/>
      <c r="S221" s="88">
        <f>IF($N221="정률법",IF((S$27-$I221)&lt;0,0,IF((S$27-$I221)=0,$M221*$P221/12*(12-$J221+1),IF((S$27-$I221)&lt;$O221,($M221-SUM($P221:R221))*$P221,IF((S$27-$I221)=$O221,$M221-SUM($N221:R221),0)))),IF($N221="정액법",IF((S$27-$I221)&lt;0,0,IF((S$27-$I221)=0,$M221*$P221/12*(12-$J221+1),IF((S$27-$I221)&lt;$O221,$M221*$P221,IF((S$27-$I221)=$O221,$M221-SUM($Q221:R221),0))))))</f>
        <v>0</v>
      </c>
      <c r="T221" s="88">
        <f>IF($N221="정률법",IF((T$27-$I221)&lt;0,0,IF((T$27-$I221)=0,$M221*$P221/12*(12-$J221+1),IF((T$27-$I221)&lt;$O221,($M221-SUM($P221:S221))*$P221,IF((T$27-$I221)=$O221,$M221-SUM($N221:S221),0)))),IF($N221="정액법",IF((T$27-$I221)&lt;0,0,IF((T$27-$I221)=0,$M221*$P221/12*(12-$J221+1),IF((T$27-$I221)&lt;$O221,$M221*$P221,IF((T$27-$I221)=$O221,$M221-SUM($Q221:S221),0))))))</f>
        <v>275250</v>
      </c>
      <c r="U221" s="88">
        <f>IF($N221="정률법",IF((U$27-$I221)&lt;0,0,IF((U$27-$I221)=0,$M221*$P221/12*(12-$J221+1),IF((U$27-$I221)&lt;$O221,($M221-SUM($P221:T221))*$P221,IF((U$27-$I221)=$O221,$M221-SUM($N221:T221),0)))),IF($N221="정액법",IF((U$27-$I221)&lt;0,0,IF((U$27-$I221)=0,$M221*$P221/12*(12-$J221+1),IF((U$27-$I221)&lt;$O221,$M221*$P221,IF((U$27-$I221)=$O221,$M221-SUM($Q221:T221),0))))))</f>
        <v>275250</v>
      </c>
      <c r="V221" s="88">
        <f>IF($N221="정률법",IF((V$27-$I221)&lt;0,0,IF((V$27-$I221)=0,$M221*$P221/12*(12-$J221+1),IF((V$27-$I221)&lt;$O221,($M221-SUM($P221:U221))*$P221,IF((V$27-$I221)=$O221,$M221-SUM($N221:U221),0)))),IF($N221="정액법",IF((V$27-$I221)&lt;0,0,IF((V$27-$I221)=0,$M221*$P221/12*(12-$J221+1),IF((V$27-$I221)&lt;$O221,$M221*$P221,IF((V$27-$I221)=$O221,$M221-SUM($Q221:U221),0))))))</f>
        <v>275250</v>
      </c>
      <c r="W221" s="88">
        <f>IF($N221="정률법",IF((W$27-$I221)&lt;0,0,IF((W$27-$I221)=0,$M221*$P221/12*(12-$J221+1),IF((W$27-$I221)&lt;$O221,($M221-SUM($P221:V221))*$P221,IF((W$27-$I221)=$O221,$M221-SUM($N221:V221),0)))),IF($N221="정액법",IF((W$27-$I221)&lt;0,0,IF((W$27-$I221)=0,$M221*$P221/12*(12-$J221+1),IF((W$27-$I221)&lt;$O221,$M221*$P221,IF((W$27-$I221)=$O221,$M221-SUM($Q221:V221),0))))))</f>
        <v>275250</v>
      </c>
      <c r="X221" s="88">
        <f>IF($N221="정률법",IF((X$27-$I221)&lt;0,0,IF((X$27-$I221)=0,$M221*$P221/12*(12-$J221+1),IF((X$27-$I221)&lt;$O221,($M221-SUM($P221:W221))*$P221,IF((X$27-$I221)=$O221,$M221-SUM($N221:W221),0)))),IF($N221="정액법",IF((X$27-$I221)&lt;0,0,IF((X$27-$I221)=0,$M221*$P221/12*(12-$J221+1),IF((X$27-$I221)&lt;$O221,$M221*$P221,IF((X$27-$I221)=$O221,$M221-SUM($Q221:W221),0))))))</f>
        <v>275250</v>
      </c>
      <c r="Y221" s="88">
        <f>IF($N221="정률법",IF((Y$27-$I221)&lt;0,0,IF((Y$27-$I221)=0,$M221*$P221/12*(12-$J221+1),IF((Y$27-$I221)&lt;$O221,($M221-SUM($P221:X221))*$P221,IF((Y$27-$I221)=$O221,$M221-SUM($N221:X221),0)))),IF($N221="정액법",IF((Y$27-$I221)&lt;0,0,IF((Y$27-$I221)=0,$M221*$P221/12*(12-$J221+1),IF((Y$27-$I221)&lt;$O221,$M221*$P221,IF((Y$27-$I221)=$O221,$M221-SUM($Q221:X221),0))))))</f>
        <v>275250</v>
      </c>
      <c r="Z221" s="88">
        <f>IF($N221="정률법",IF((Z$27-$I221)&lt;0,0,IF((Z$27-$I221)=0,$M221*$P221/12*(12-$J221+1),IF((Z$27-$I221)&lt;$O221,($M221-SUM($P221:Y221))*$P221,IF((Z$27-$I221)=$O221,$M221-SUM($N221:Y221),0)))),IF($N221="정액법",IF((Z$27-$I221)&lt;0,0,IF((Z$27-$I221)=0,$M221*$P221/12*(12-$J221+1),IF((Z$27-$I221)&lt;$O221,$M221*$P221,IF((Z$27-$I221)=$O221,$M221-SUM($Q221:Y221),0))))))</f>
        <v>275250</v>
      </c>
      <c r="AA221" s="88">
        <f>IF($N221="정률법",IF((AA$27-$I221)&lt;0,0,IF((AA$27-$I221)=0,$M221*$P221/12*(12-$J221+1),IF((AA$27-$I221)&lt;$O221,($M221-SUM($P221:Z221))*$P221,IF((AA$27-$I221)=$O221,$M221-SUM($N221:Z221),0)))),IF($N221="정액법",IF((AA$27-$I221)&lt;0,0,IF((AA$27-$I221)=0,$M221*$P221/12*(12-$J221+1),IF((AA$27-$I221)&lt;$O221,$M221*$P221,IF((AA$27-$I221)=$O221,$M221-SUM($Q221:Z221),0))))))</f>
        <v>275250</v>
      </c>
      <c r="AB221" s="88">
        <f>IF($N221="정률법",IF((AB$27-$I221)&lt;0,0,IF((AB$27-$I221)=0,$M221*$P221/12*(12-$J221+1),IF((AB$27-$I221)&lt;$O221,($M221-SUM($P221:AA221))*$P221,IF((AB$27-$I221)=$O221,$M221-SUM($N221:AA221),0)))),IF($N221="정액법",IF((AB$27-$I221)&lt;0,0,IF((AB$27-$I221)=0,$M221*$P221/12*(12-$J221+1),IF((AB$27-$I221)&lt;$O221,$M221*$P221,IF((AB$27-$I221)=$O221,$M221-SUM($Q221:AA221),0))))))</f>
        <v>0</v>
      </c>
      <c r="AC221" s="88">
        <f>IF($N221="정률법",IF((AC$27-$I221)&lt;0,0,IF((AC$27-$I221)=0,$M221*$P221/12*(12-$J221+1),IF((AC$27-$I221)&lt;$O221,($M221-SUM($P221:AB221))*$P221,IF((AC$27-$I221)=$O221,$M221-SUM($N221:AB221),0)))),IF($N221="정액법",IF((AC$27-$I221)&lt;0,0,IF((AC$27-$I221)=0,$M221*$P221/12*(12-$J221+1),IF((AC$27-$I221)&lt;$O221,$M221*$P221,IF((AC$27-$I221)=$O221,$M221-SUM($Q221:AB221),0))))))</f>
        <v>0</v>
      </c>
      <c r="AD221" s="88">
        <f>IF($N221="정률법",IF((AD$27-$I221)&lt;0,0,IF((AD$27-$I221)=0,$M221*$P221/12*(12-$J221+1),IF((AD$27-$I221)&lt;$O221,($M221-SUM($P221:AC221))*$P221,IF((AD$27-$I221)=$O221,$M221-SUM($N221:AC221),0)))),IF($N221="정액법",IF((AD$27-$I221)&lt;0,0,IF((AD$27-$I221)=0,$M221*$P221/12*(12-$J221+1),IF((AD$27-$I221)&lt;$O221,$M221*$P221,IF((AD$27-$I221)=$O221,$M221-SUM($Q221:AC221),0))))))</f>
        <v>0</v>
      </c>
      <c r="AE221" s="89"/>
      <c r="AF221" s="90">
        <f>SUM(Q221:AE221)</f>
        <v>2202000</v>
      </c>
      <c r="AG221" s="88">
        <f t="shared" si="118"/>
        <v>0</v>
      </c>
      <c r="AH221" s="91">
        <f t="shared" si="119"/>
        <v>0</v>
      </c>
      <c r="AI221" s="77" t="s">
        <v>112</v>
      </c>
      <c r="AJ221" s="77"/>
      <c r="AK221" s="77"/>
      <c r="AL221" s="77"/>
      <c r="AM221" s="77"/>
      <c r="AN221" s="92" t="s">
        <v>71</v>
      </c>
    </row>
    <row r="222" spans="2:40" s="47" customFormat="1" ht="13.5" outlineLevel="2">
      <c r="B222" s="76">
        <v>20</v>
      </c>
      <c r="C222" s="77" t="s">
        <v>135</v>
      </c>
      <c r="D222" s="77" t="s">
        <v>136</v>
      </c>
      <c r="E222" s="78" t="s">
        <v>137</v>
      </c>
      <c r="F222" s="77">
        <v>1</v>
      </c>
      <c r="G222" s="191"/>
      <c r="H222" s="79">
        <v>41649</v>
      </c>
      <c r="I222" s="80">
        <f t="shared" si="120"/>
        <v>2014</v>
      </c>
      <c r="J222" s="81" t="str">
        <f t="shared" si="121"/>
        <v>01</v>
      </c>
      <c r="K222" s="82">
        <v>2073600</v>
      </c>
      <c r="L222" s="82">
        <v>518400</v>
      </c>
      <c r="M222" s="83">
        <f t="shared" ref="M222:M229" si="126">K222+L222</f>
        <v>2592000</v>
      </c>
      <c r="N222" s="84" t="s">
        <v>65</v>
      </c>
      <c r="O222" s="85">
        <v>8</v>
      </c>
      <c r="P222" s="86">
        <f>IF($N222="정액법",VLOOKUP($O222,[1]Data!$J$3:$L$62,2),IF($N222="정률법",VLOOKUP($O222,[1]Data!$J$3:$L$62,3),"입력검증"))</f>
        <v>0.125</v>
      </c>
      <c r="Q222" s="108"/>
      <c r="R222" s="108"/>
      <c r="S222" s="88">
        <f>IF($N222="정률법",IF((S$27-$I222)&lt;0,0,IF((S$27-$I222)=0,$M222*$P222/12*(12-$J222+1),IF((S$27-$I222)&lt;$O222,($M222-SUM($P222:R222))*$P222,IF((S$27-$I222)=$O222,$M222-SUM($N222:R222),0)))),IF($N222="정액법",IF((S$27-$I222)&lt;0,0,IF((S$27-$I222)=0,$M222*$P222/12*(12-$J222+1),IF((S$27-$I222)&lt;$O222,$M222*$P222,IF((S$27-$I222)=$O222,$M222-SUM($Q222:R222),0))))))</f>
        <v>0</v>
      </c>
      <c r="T222" s="88">
        <f>IF($N222="정률법",IF((T$27-$I222)&lt;0,0,IF((T$27-$I222)=0,$M222*$P222/12*(12-$J222+1),IF((T$27-$I222)&lt;$O222,($M222-SUM($P222:S222))*$P222,IF((T$27-$I222)=$O222,$M222-SUM($N222:S222),0)))),IF($N222="정액법",IF((T$27-$I222)&lt;0,0,IF((T$27-$I222)=0,$M222*$P222/12*(12-$J222+1),IF((T$27-$I222)&lt;$O222,$M222*$P222,IF((T$27-$I222)=$O222,$M222-SUM($Q222:S222),0))))))</f>
        <v>324000</v>
      </c>
      <c r="U222" s="88">
        <f>IF($N222="정률법",IF((U$27-$I222)&lt;0,0,IF((U$27-$I222)=0,$M222*$P222/12*(12-$J222+1),IF((U$27-$I222)&lt;$O222,($M222-SUM($P222:T222))*$P222,IF((U$27-$I222)=$O222,$M222-SUM($N222:T222),0)))),IF($N222="정액법",IF((U$27-$I222)&lt;0,0,IF((U$27-$I222)=0,$M222*$P222/12*(12-$J222+1),IF((U$27-$I222)&lt;$O222,$M222*$P222,IF((U$27-$I222)=$O222,$M222-SUM($Q222:T222),0))))))</f>
        <v>324000</v>
      </c>
      <c r="V222" s="88">
        <f>IF($N222="정률법",IF((V$27-$I222)&lt;0,0,IF((V$27-$I222)=0,$M222*$P222/12*(12-$J222+1),IF((V$27-$I222)&lt;$O222,($M222-SUM($P222:U222))*$P222,IF((V$27-$I222)=$O222,$M222-SUM($N222:U222),0)))),IF($N222="정액법",IF((V$27-$I222)&lt;0,0,IF((V$27-$I222)=0,$M222*$P222/12*(12-$J222+1),IF((V$27-$I222)&lt;$O222,$M222*$P222,IF((V$27-$I222)=$O222,$M222-SUM($Q222:U222),0))))))</f>
        <v>324000</v>
      </c>
      <c r="W222" s="88">
        <f>IF($N222="정률법",IF((W$27-$I222)&lt;0,0,IF((W$27-$I222)=0,$M222*$P222/12*(12-$J222+1),IF((W$27-$I222)&lt;$O222,($M222-SUM($P222:V222))*$P222,IF((W$27-$I222)=$O222,$M222-SUM($N222:V222),0)))),IF($N222="정액법",IF((W$27-$I222)&lt;0,0,IF((W$27-$I222)=0,$M222*$P222/12*(12-$J222+1),IF((W$27-$I222)&lt;$O222,$M222*$P222,IF((W$27-$I222)=$O222,$M222-SUM($Q222:V222),0))))))</f>
        <v>324000</v>
      </c>
      <c r="X222" s="88">
        <f>IF($N222="정률법",IF((X$27-$I222)&lt;0,0,IF((X$27-$I222)=0,$M222*$P222/12*(12-$J222+1),IF((X$27-$I222)&lt;$O222,($M222-SUM($P222:W222))*$P222,IF((X$27-$I222)=$O222,$M222-SUM($N222:W222),0)))),IF($N222="정액법",IF((X$27-$I222)&lt;0,0,IF((X$27-$I222)=0,$M222*$P222/12*(12-$J222+1),IF((X$27-$I222)&lt;$O222,$M222*$P222,IF((X$27-$I222)=$O222,$M222-SUM($Q222:W222),0))))))</f>
        <v>324000</v>
      </c>
      <c r="Y222" s="88">
        <f>IF($N222="정률법",IF((Y$27-$I222)&lt;0,0,IF((Y$27-$I222)=0,$M222*$P222/12*(12-$J222+1),IF((Y$27-$I222)&lt;$O222,($M222-SUM($P222:X222))*$P222,IF((Y$27-$I222)=$O222,$M222-SUM($N222:X222),0)))),IF($N222="정액법",IF((Y$27-$I222)&lt;0,0,IF((Y$27-$I222)=0,$M222*$P222/12*(12-$J222+1),IF((Y$27-$I222)&lt;$O222,$M222*$P222,IF((Y$27-$I222)=$O222,$M222-SUM($Q222:X222),0))))))</f>
        <v>324000</v>
      </c>
      <c r="Z222" s="88">
        <f>IF($N222="정률법",IF((Z$27-$I222)&lt;0,0,IF((Z$27-$I222)=0,$M222*$P222/12*(12-$J222+1),IF((Z$27-$I222)&lt;$O222,($M222-SUM($P222:Y222))*$P222,IF((Z$27-$I222)=$O222,$M222-SUM($N222:Y222),0)))),IF($N222="정액법",IF((Z$27-$I222)&lt;0,0,IF((Z$27-$I222)=0,$M222*$P222/12*(12-$J222+1),IF((Z$27-$I222)&lt;$O222,$M222*$P222,IF((Z$27-$I222)=$O222,$M222-SUM($Q222:Y222),0))))))</f>
        <v>324000</v>
      </c>
      <c r="AA222" s="88">
        <f>IF($N222="정률법",IF((AA$27-$I222)&lt;0,0,IF((AA$27-$I222)=0,$M222*$P222/12*(12-$J222+1),IF((AA$27-$I222)&lt;$O222,($M222-SUM($P222:Z222))*$P222,IF((AA$27-$I222)=$O222,$M222-SUM($N222:Z222),0)))),IF($N222="정액법",IF((AA$27-$I222)&lt;0,0,IF((AA$27-$I222)=0,$M222*$P222/12*(12-$J222+1),IF((AA$27-$I222)&lt;$O222,$M222*$P222,IF((AA$27-$I222)=$O222,$M222-SUM($Q222:Z222),0))))))</f>
        <v>324000</v>
      </c>
      <c r="AB222" s="88">
        <f>IF($N222="정률법",IF((AB$27-$I222)&lt;0,0,IF((AB$27-$I222)=0,$M222*$P222/12*(12-$J222+1),IF((AB$27-$I222)&lt;$O222,($M222-SUM($P222:AA222))*$P222,IF((AB$27-$I222)=$O222,$M222-SUM($N222:AA222),0)))),IF($N222="정액법",IF((AB$27-$I222)&lt;0,0,IF((AB$27-$I222)=0,$M222*$P222/12*(12-$J222+1),IF((AB$27-$I222)&lt;$O222,$M222*$P222,IF((AB$27-$I222)=$O222,$M222-SUM($Q222:AA222),0))))))</f>
        <v>0</v>
      </c>
      <c r="AC222" s="88">
        <f>IF($N222="정률법",IF((AC$27-$I222)&lt;0,0,IF((AC$27-$I222)=0,$M222*$P222/12*(12-$J222+1),IF((AC$27-$I222)&lt;$O222,($M222-SUM($P222:AB222))*$P222,IF((AC$27-$I222)=$O222,$M222-SUM($N222:AB222),0)))),IF($N222="정액법",IF((AC$27-$I222)&lt;0,0,IF((AC$27-$I222)=0,$M222*$P222/12*(12-$J222+1),IF((AC$27-$I222)&lt;$O222,$M222*$P222,IF((AC$27-$I222)=$O222,$M222-SUM($Q222:AB222),0))))))</f>
        <v>0</v>
      </c>
      <c r="AD222" s="88">
        <f>IF($N222="정률법",IF((AD$27-$I222)&lt;0,0,IF((AD$27-$I222)=0,$M222*$P222/12*(12-$J222+1),IF((AD$27-$I222)&lt;$O222,($M222-SUM($P222:AC222))*$P222,IF((AD$27-$I222)=$O222,$M222-SUM($N222:AC222),0)))),IF($N222="정액법",IF((AD$27-$I222)&lt;0,0,IF((AD$27-$I222)=0,$M222*$P222/12*(12-$J222+1),IF((AD$27-$I222)&lt;$O222,$M222*$P222,IF((AD$27-$I222)=$O222,$M222-SUM($Q222:AC222),0))))))</f>
        <v>0</v>
      </c>
      <c r="AE222" s="89"/>
      <c r="AF222" s="90">
        <f t="shared" ref="AF222:AF229" si="127">SUM(Q222:AE222)</f>
        <v>2592000</v>
      </c>
      <c r="AG222" s="88">
        <f t="shared" si="118"/>
        <v>0</v>
      </c>
      <c r="AH222" s="91">
        <f t="shared" si="119"/>
        <v>0</v>
      </c>
      <c r="AI222" s="77" t="s">
        <v>112</v>
      </c>
      <c r="AJ222" s="77"/>
      <c r="AK222" s="77"/>
      <c r="AL222" s="77"/>
      <c r="AM222" s="77"/>
      <c r="AN222" s="92" t="s">
        <v>71</v>
      </c>
    </row>
    <row r="223" spans="2:40" s="47" customFormat="1" ht="13.5" outlineLevel="2">
      <c r="B223" s="76">
        <v>21</v>
      </c>
      <c r="C223" s="77" t="s">
        <v>138</v>
      </c>
      <c r="D223" s="77" t="s">
        <v>139</v>
      </c>
      <c r="E223" s="78" t="s">
        <v>140</v>
      </c>
      <c r="F223" s="77">
        <v>1</v>
      </c>
      <c r="G223" s="191"/>
      <c r="H223" s="79">
        <v>41649</v>
      </c>
      <c r="I223" s="80">
        <f t="shared" si="120"/>
        <v>2014</v>
      </c>
      <c r="J223" s="81" t="str">
        <f t="shared" si="121"/>
        <v>01</v>
      </c>
      <c r="K223" s="82">
        <v>1011200</v>
      </c>
      <c r="L223" s="82">
        <v>252800</v>
      </c>
      <c r="M223" s="83">
        <f t="shared" si="126"/>
        <v>1264000</v>
      </c>
      <c r="N223" s="84" t="s">
        <v>65</v>
      </c>
      <c r="O223" s="85">
        <v>8</v>
      </c>
      <c r="P223" s="86">
        <f>IF($N223="정액법",VLOOKUP($O223,[1]Data!$J$3:$L$62,2),IF($N223="정률법",VLOOKUP($O223,[1]Data!$J$3:$L$62,3),"입력검증"))</f>
        <v>0.125</v>
      </c>
      <c r="Q223" s="108"/>
      <c r="R223" s="108"/>
      <c r="S223" s="88">
        <f>IF($N223="정률법",IF((S$27-$I223)&lt;0,0,IF((S$27-$I223)=0,$M223*$P223/12*(12-$J223+1),IF((S$27-$I223)&lt;$O223,($M223-SUM($P223:R223))*$P223,IF((S$27-$I223)=$O223,$M223-SUM($N223:R223),0)))),IF($N223="정액법",IF((S$27-$I223)&lt;0,0,IF((S$27-$I223)=0,$M223*$P223/12*(12-$J223+1),IF((S$27-$I223)&lt;$O223,$M223*$P223,IF((S$27-$I223)=$O223,$M223-SUM($Q223:R223),0))))))</f>
        <v>0</v>
      </c>
      <c r="T223" s="88">
        <f>IF($N223="정률법",IF((T$27-$I223)&lt;0,0,IF((T$27-$I223)=0,$M223*$P223/12*(12-$J223+1),IF((T$27-$I223)&lt;$O223,($M223-SUM($P223:S223))*$P223,IF((T$27-$I223)=$O223,$M223-SUM($N223:S223),0)))),IF($N223="정액법",IF((T$27-$I223)&lt;0,0,IF((T$27-$I223)=0,$M223*$P223/12*(12-$J223+1),IF((T$27-$I223)&lt;$O223,$M223*$P223,IF((T$27-$I223)=$O223,$M223-SUM($Q223:S223),0))))))</f>
        <v>158000</v>
      </c>
      <c r="U223" s="88">
        <f>IF($N223="정률법",IF((U$27-$I223)&lt;0,0,IF((U$27-$I223)=0,$M223*$P223/12*(12-$J223+1),IF((U$27-$I223)&lt;$O223,($M223-SUM($P223:T223))*$P223,IF((U$27-$I223)=$O223,$M223-SUM($N223:T223),0)))),IF($N223="정액법",IF((U$27-$I223)&lt;0,0,IF((U$27-$I223)=0,$M223*$P223/12*(12-$J223+1),IF((U$27-$I223)&lt;$O223,$M223*$P223,IF((U$27-$I223)=$O223,$M223-SUM($Q223:T223),0))))))</f>
        <v>158000</v>
      </c>
      <c r="V223" s="88">
        <f>IF($N223="정률법",IF((V$27-$I223)&lt;0,0,IF((V$27-$I223)=0,$M223*$P223/12*(12-$J223+1),IF((V$27-$I223)&lt;$O223,($M223-SUM($P223:U223))*$P223,IF((V$27-$I223)=$O223,$M223-SUM($N223:U223),0)))),IF($N223="정액법",IF((V$27-$I223)&lt;0,0,IF((V$27-$I223)=0,$M223*$P223/12*(12-$J223+1),IF((V$27-$I223)&lt;$O223,$M223*$P223,IF((V$27-$I223)=$O223,$M223-SUM($Q223:U223),0))))))</f>
        <v>158000</v>
      </c>
      <c r="W223" s="88">
        <f>IF($N223="정률법",IF((W$27-$I223)&lt;0,0,IF((W$27-$I223)=0,$M223*$P223/12*(12-$J223+1),IF((W$27-$I223)&lt;$O223,($M223-SUM($P223:V223))*$P223,IF((W$27-$I223)=$O223,$M223-SUM($N223:V223),0)))),IF($N223="정액법",IF((W$27-$I223)&lt;0,0,IF((W$27-$I223)=0,$M223*$P223/12*(12-$J223+1),IF((W$27-$I223)&lt;$O223,$M223*$P223,IF((W$27-$I223)=$O223,$M223-SUM($Q223:V223),0))))))</f>
        <v>158000</v>
      </c>
      <c r="X223" s="88">
        <f>IF($N223="정률법",IF((X$27-$I223)&lt;0,0,IF((X$27-$I223)=0,$M223*$P223/12*(12-$J223+1),IF((X$27-$I223)&lt;$O223,($M223-SUM($P223:W223))*$P223,IF((X$27-$I223)=$O223,$M223-SUM($N223:W223),0)))),IF($N223="정액법",IF((X$27-$I223)&lt;0,0,IF((X$27-$I223)=0,$M223*$P223/12*(12-$J223+1),IF((X$27-$I223)&lt;$O223,$M223*$P223,IF((X$27-$I223)=$O223,$M223-SUM($Q223:W223),0))))))</f>
        <v>158000</v>
      </c>
      <c r="Y223" s="88">
        <f>IF($N223="정률법",IF((Y$27-$I223)&lt;0,0,IF((Y$27-$I223)=0,$M223*$P223/12*(12-$J223+1),IF((Y$27-$I223)&lt;$O223,($M223-SUM($P223:X223))*$P223,IF((Y$27-$I223)=$O223,$M223-SUM($N223:X223),0)))),IF($N223="정액법",IF((Y$27-$I223)&lt;0,0,IF((Y$27-$I223)=0,$M223*$P223/12*(12-$J223+1),IF((Y$27-$I223)&lt;$O223,$M223*$P223,IF((Y$27-$I223)=$O223,$M223-SUM($Q223:X223),0))))))</f>
        <v>158000</v>
      </c>
      <c r="Z223" s="88">
        <f>IF($N223="정률법",IF((Z$27-$I223)&lt;0,0,IF((Z$27-$I223)=0,$M223*$P223/12*(12-$J223+1),IF((Z$27-$I223)&lt;$O223,($M223-SUM($P223:Y223))*$P223,IF((Z$27-$I223)=$O223,$M223-SUM($N223:Y223),0)))),IF($N223="정액법",IF((Z$27-$I223)&lt;0,0,IF((Z$27-$I223)=0,$M223*$P223/12*(12-$J223+1),IF((Z$27-$I223)&lt;$O223,$M223*$P223,IF((Z$27-$I223)=$O223,$M223-SUM($Q223:Y223),0))))))</f>
        <v>158000</v>
      </c>
      <c r="AA223" s="88">
        <f>IF($N223="정률법",IF((AA$27-$I223)&lt;0,0,IF((AA$27-$I223)=0,$M223*$P223/12*(12-$J223+1),IF((AA$27-$I223)&lt;$O223,($M223-SUM($P223:Z223))*$P223,IF((AA$27-$I223)=$O223,$M223-SUM($N223:Z223),0)))),IF($N223="정액법",IF((AA$27-$I223)&lt;0,0,IF((AA$27-$I223)=0,$M223*$P223/12*(12-$J223+1),IF((AA$27-$I223)&lt;$O223,$M223*$P223,IF((AA$27-$I223)=$O223,$M223-SUM($Q223:Z223),0))))))</f>
        <v>158000</v>
      </c>
      <c r="AB223" s="88">
        <f>IF($N223="정률법",IF((AB$27-$I223)&lt;0,0,IF((AB$27-$I223)=0,$M223*$P223/12*(12-$J223+1),IF((AB$27-$I223)&lt;$O223,($M223-SUM($P223:AA223))*$P223,IF((AB$27-$I223)=$O223,$M223-SUM($N223:AA223),0)))),IF($N223="정액법",IF((AB$27-$I223)&lt;0,0,IF((AB$27-$I223)=0,$M223*$P223/12*(12-$J223+1),IF((AB$27-$I223)&lt;$O223,$M223*$P223,IF((AB$27-$I223)=$O223,$M223-SUM($Q223:AA223),0))))))</f>
        <v>0</v>
      </c>
      <c r="AC223" s="88">
        <f>IF($N223="정률법",IF((AC$27-$I223)&lt;0,0,IF((AC$27-$I223)=0,$M223*$P223/12*(12-$J223+1),IF((AC$27-$I223)&lt;$O223,($M223-SUM($P223:AB223))*$P223,IF((AC$27-$I223)=$O223,$M223-SUM($N223:AB223),0)))),IF($N223="정액법",IF((AC$27-$I223)&lt;0,0,IF((AC$27-$I223)=0,$M223*$P223/12*(12-$J223+1),IF((AC$27-$I223)&lt;$O223,$M223*$P223,IF((AC$27-$I223)=$O223,$M223-SUM($Q223:AB223),0))))))</f>
        <v>0</v>
      </c>
      <c r="AD223" s="88">
        <f>IF($N223="정률법",IF((AD$27-$I223)&lt;0,0,IF((AD$27-$I223)=0,$M223*$P223/12*(12-$J223+1),IF((AD$27-$I223)&lt;$O223,($M223-SUM($P223:AC223))*$P223,IF((AD$27-$I223)=$O223,$M223-SUM($N223:AC223),0)))),IF($N223="정액법",IF((AD$27-$I223)&lt;0,0,IF((AD$27-$I223)=0,$M223*$P223/12*(12-$J223+1),IF((AD$27-$I223)&lt;$O223,$M223*$P223,IF((AD$27-$I223)=$O223,$M223-SUM($Q223:AC223),0))))))</f>
        <v>0</v>
      </c>
      <c r="AE223" s="89"/>
      <c r="AF223" s="90">
        <f t="shared" si="127"/>
        <v>1264000</v>
      </c>
      <c r="AG223" s="88">
        <f t="shared" si="118"/>
        <v>0</v>
      </c>
      <c r="AH223" s="91">
        <f t="shared" si="119"/>
        <v>0</v>
      </c>
      <c r="AI223" s="77" t="s">
        <v>112</v>
      </c>
      <c r="AJ223" s="77"/>
      <c r="AK223" s="77"/>
      <c r="AL223" s="77"/>
      <c r="AM223" s="77"/>
      <c r="AN223" s="92" t="s">
        <v>71</v>
      </c>
    </row>
    <row r="224" spans="2:40" s="47" customFormat="1" ht="13.5" outlineLevel="2">
      <c r="B224" s="76">
        <v>22</v>
      </c>
      <c r="C224" s="77" t="s">
        <v>141</v>
      </c>
      <c r="D224" s="77" t="s">
        <v>142</v>
      </c>
      <c r="E224" s="78" t="s">
        <v>143</v>
      </c>
      <c r="F224" s="77">
        <v>1</v>
      </c>
      <c r="G224" s="191"/>
      <c r="H224" s="79">
        <v>41649</v>
      </c>
      <c r="I224" s="80">
        <f t="shared" si="120"/>
        <v>2014</v>
      </c>
      <c r="J224" s="81" t="str">
        <f t="shared" si="121"/>
        <v>01</v>
      </c>
      <c r="K224" s="82">
        <v>2088000</v>
      </c>
      <c r="L224" s="82">
        <v>522000</v>
      </c>
      <c r="M224" s="83">
        <f t="shared" si="126"/>
        <v>2610000</v>
      </c>
      <c r="N224" s="84" t="s">
        <v>65</v>
      </c>
      <c r="O224" s="85">
        <v>8</v>
      </c>
      <c r="P224" s="86">
        <f>IF($N224="정액법",VLOOKUP($O224,[1]Data!$J$3:$L$62,2),IF($N224="정률법",VLOOKUP($O224,[1]Data!$J$3:$L$62,3),"입력검증"))</f>
        <v>0.125</v>
      </c>
      <c r="Q224" s="108"/>
      <c r="R224" s="108"/>
      <c r="S224" s="88">
        <f>IF($N224="정률법",IF((S$27-$I224)&lt;0,0,IF((S$27-$I224)=0,$M224*$P224/12*(12-$J224+1),IF((S$27-$I224)&lt;$O224,($M224-SUM($P224:R224))*$P224,IF((S$27-$I224)=$O224,$M224-SUM($N224:R224),0)))),IF($N224="정액법",IF((S$27-$I224)&lt;0,0,IF((S$27-$I224)=0,$M224*$P224/12*(12-$J224+1),IF((S$27-$I224)&lt;$O224,$M224*$P224,IF((S$27-$I224)=$O224,$M224-SUM($Q224:R224),0))))))</f>
        <v>0</v>
      </c>
      <c r="T224" s="88">
        <f>IF($N224="정률법",IF((T$27-$I224)&lt;0,0,IF((T$27-$I224)=0,$M224*$P224/12*(12-$J224+1),IF((T$27-$I224)&lt;$O224,($M224-SUM($P224:S224))*$P224,IF((T$27-$I224)=$O224,$M224-SUM($N224:S224),0)))),IF($N224="정액법",IF((T$27-$I224)&lt;0,0,IF((T$27-$I224)=0,$M224*$P224/12*(12-$J224+1),IF((T$27-$I224)&lt;$O224,$M224*$P224,IF((T$27-$I224)=$O224,$M224-SUM($Q224:S224),0))))))</f>
        <v>326250</v>
      </c>
      <c r="U224" s="88">
        <f>IF($N224="정률법",IF((U$27-$I224)&lt;0,0,IF((U$27-$I224)=0,$M224*$P224/12*(12-$J224+1),IF((U$27-$I224)&lt;$O224,($M224-SUM($P224:T224))*$P224,IF((U$27-$I224)=$O224,$M224-SUM($N224:T224),0)))),IF($N224="정액법",IF((U$27-$I224)&lt;0,0,IF((U$27-$I224)=0,$M224*$P224/12*(12-$J224+1),IF((U$27-$I224)&lt;$O224,$M224*$P224,IF((U$27-$I224)=$O224,$M224-SUM($Q224:T224),0))))))</f>
        <v>326250</v>
      </c>
      <c r="V224" s="88">
        <f>IF($N224="정률법",IF((V$27-$I224)&lt;0,0,IF((V$27-$I224)=0,$M224*$P224/12*(12-$J224+1),IF((V$27-$I224)&lt;$O224,($M224-SUM($P224:U224))*$P224,IF((V$27-$I224)=$O224,$M224-SUM($N224:U224),0)))),IF($N224="정액법",IF((V$27-$I224)&lt;0,0,IF((V$27-$I224)=0,$M224*$P224/12*(12-$J224+1),IF((V$27-$I224)&lt;$O224,$M224*$P224,IF((V$27-$I224)=$O224,$M224-SUM($Q224:U224),0))))))</f>
        <v>326250</v>
      </c>
      <c r="W224" s="88">
        <f>IF($N224="정률법",IF((W$27-$I224)&lt;0,0,IF((W$27-$I224)=0,$M224*$P224/12*(12-$J224+1),IF((W$27-$I224)&lt;$O224,($M224-SUM($P224:V224))*$P224,IF((W$27-$I224)=$O224,$M224-SUM($N224:V224),0)))),IF($N224="정액법",IF((W$27-$I224)&lt;0,0,IF((W$27-$I224)=0,$M224*$P224/12*(12-$J224+1),IF((W$27-$I224)&lt;$O224,$M224*$P224,IF((W$27-$I224)=$O224,$M224-SUM($Q224:V224),0))))))</f>
        <v>326250</v>
      </c>
      <c r="X224" s="88">
        <f>IF($N224="정률법",IF((X$27-$I224)&lt;0,0,IF((X$27-$I224)=0,$M224*$P224/12*(12-$J224+1),IF((X$27-$I224)&lt;$O224,($M224-SUM($P224:W224))*$P224,IF((X$27-$I224)=$O224,$M224-SUM($N224:W224),0)))),IF($N224="정액법",IF((X$27-$I224)&lt;0,0,IF((X$27-$I224)=0,$M224*$P224/12*(12-$J224+1),IF((X$27-$I224)&lt;$O224,$M224*$P224,IF((X$27-$I224)=$O224,$M224-SUM($Q224:W224),0))))))</f>
        <v>326250</v>
      </c>
      <c r="Y224" s="88">
        <f>IF($N224="정률법",IF((Y$27-$I224)&lt;0,0,IF((Y$27-$I224)=0,$M224*$P224/12*(12-$J224+1),IF((Y$27-$I224)&lt;$O224,($M224-SUM($P224:X224))*$P224,IF((Y$27-$I224)=$O224,$M224-SUM($N224:X224),0)))),IF($N224="정액법",IF((Y$27-$I224)&lt;0,0,IF((Y$27-$I224)=0,$M224*$P224/12*(12-$J224+1),IF((Y$27-$I224)&lt;$O224,$M224*$P224,IF((Y$27-$I224)=$O224,$M224-SUM($Q224:X224),0))))))</f>
        <v>326250</v>
      </c>
      <c r="Z224" s="88">
        <f>IF($N224="정률법",IF((Z$27-$I224)&lt;0,0,IF((Z$27-$I224)=0,$M224*$P224/12*(12-$J224+1),IF((Z$27-$I224)&lt;$O224,($M224-SUM($P224:Y224))*$P224,IF((Z$27-$I224)=$O224,$M224-SUM($N224:Y224),0)))),IF($N224="정액법",IF((Z$27-$I224)&lt;0,0,IF((Z$27-$I224)=0,$M224*$P224/12*(12-$J224+1),IF((Z$27-$I224)&lt;$O224,$M224*$P224,IF((Z$27-$I224)=$O224,$M224-SUM($Q224:Y224),0))))))</f>
        <v>326250</v>
      </c>
      <c r="AA224" s="88">
        <f>IF($N224="정률법",IF((AA$27-$I224)&lt;0,0,IF((AA$27-$I224)=0,$M224*$P224/12*(12-$J224+1),IF((AA$27-$I224)&lt;$O224,($M224-SUM($P224:Z224))*$P224,IF((AA$27-$I224)=$O224,$M224-SUM($N224:Z224),0)))),IF($N224="정액법",IF((AA$27-$I224)&lt;0,0,IF((AA$27-$I224)=0,$M224*$P224/12*(12-$J224+1),IF((AA$27-$I224)&lt;$O224,$M224*$P224,IF((AA$27-$I224)=$O224,$M224-SUM($Q224:Z224),0))))))</f>
        <v>326250</v>
      </c>
      <c r="AB224" s="88">
        <f>IF($N224="정률법",IF((AB$27-$I224)&lt;0,0,IF((AB$27-$I224)=0,$M224*$P224/12*(12-$J224+1),IF((AB$27-$I224)&lt;$O224,($M224-SUM($P224:AA224))*$P224,IF((AB$27-$I224)=$O224,$M224-SUM($N224:AA224),0)))),IF($N224="정액법",IF((AB$27-$I224)&lt;0,0,IF((AB$27-$I224)=0,$M224*$P224/12*(12-$J224+1),IF((AB$27-$I224)&lt;$O224,$M224*$P224,IF((AB$27-$I224)=$O224,$M224-SUM($Q224:AA224),0))))))</f>
        <v>0</v>
      </c>
      <c r="AC224" s="88">
        <f>IF($N224="정률법",IF((AC$27-$I224)&lt;0,0,IF((AC$27-$I224)=0,$M224*$P224/12*(12-$J224+1),IF((AC$27-$I224)&lt;$O224,($M224-SUM($P224:AB224))*$P224,IF((AC$27-$I224)=$O224,$M224-SUM($N224:AB224),0)))),IF($N224="정액법",IF((AC$27-$I224)&lt;0,0,IF((AC$27-$I224)=0,$M224*$P224/12*(12-$J224+1),IF((AC$27-$I224)&lt;$O224,$M224*$P224,IF((AC$27-$I224)=$O224,$M224-SUM($Q224:AB224),0))))))</f>
        <v>0</v>
      </c>
      <c r="AD224" s="88">
        <f>IF($N224="정률법",IF((AD$27-$I224)&lt;0,0,IF((AD$27-$I224)=0,$M224*$P224/12*(12-$J224+1),IF((AD$27-$I224)&lt;$O224,($M224-SUM($P224:AC224))*$P224,IF((AD$27-$I224)=$O224,$M224-SUM($N224:AC224),0)))),IF($N224="정액법",IF((AD$27-$I224)&lt;0,0,IF((AD$27-$I224)=0,$M224*$P224/12*(12-$J224+1),IF((AD$27-$I224)&lt;$O224,$M224*$P224,IF((AD$27-$I224)=$O224,$M224-SUM($Q224:AC224),0))))))</f>
        <v>0</v>
      </c>
      <c r="AE224" s="89"/>
      <c r="AF224" s="90">
        <f t="shared" si="127"/>
        <v>2610000</v>
      </c>
      <c r="AG224" s="88">
        <f t="shared" si="118"/>
        <v>0</v>
      </c>
      <c r="AH224" s="91">
        <f t="shared" si="119"/>
        <v>0</v>
      </c>
      <c r="AI224" s="77" t="s">
        <v>112</v>
      </c>
      <c r="AJ224" s="77"/>
      <c r="AK224" s="77"/>
      <c r="AL224" s="77"/>
      <c r="AM224" s="77"/>
      <c r="AN224" s="92" t="s">
        <v>71</v>
      </c>
    </row>
    <row r="225" spans="2:40" s="47" customFormat="1" ht="13.5" outlineLevel="2">
      <c r="B225" s="76">
        <v>23</v>
      </c>
      <c r="C225" s="77" t="s">
        <v>144</v>
      </c>
      <c r="D225" s="77" t="s">
        <v>145</v>
      </c>
      <c r="E225" s="78" t="s">
        <v>146</v>
      </c>
      <c r="F225" s="77">
        <v>1</v>
      </c>
      <c r="G225" s="191"/>
      <c r="H225" s="79">
        <v>41649</v>
      </c>
      <c r="I225" s="80">
        <f t="shared" si="120"/>
        <v>2014</v>
      </c>
      <c r="J225" s="81" t="str">
        <f t="shared" si="121"/>
        <v>01</v>
      </c>
      <c r="K225" s="82">
        <v>1416000</v>
      </c>
      <c r="L225" s="82">
        <v>354000</v>
      </c>
      <c r="M225" s="83">
        <f t="shared" si="126"/>
        <v>1770000</v>
      </c>
      <c r="N225" s="84" t="s">
        <v>65</v>
      </c>
      <c r="O225" s="85">
        <v>8</v>
      </c>
      <c r="P225" s="86">
        <f>IF($N225="정액법",VLOOKUP($O225,[1]Data!$J$3:$L$62,2),IF($N225="정률법",VLOOKUP($O225,[1]Data!$J$3:$L$62,3),"입력검증"))</f>
        <v>0.125</v>
      </c>
      <c r="Q225" s="108"/>
      <c r="R225" s="108"/>
      <c r="S225" s="88">
        <f>IF($N225="정률법",IF((S$27-$I225)&lt;0,0,IF((S$27-$I225)=0,$M225*$P225/12*(12-$J225+1),IF((S$27-$I225)&lt;$O225,($M225-SUM($P225:R225))*$P225,IF((S$27-$I225)=$O225,$M225-SUM($N225:R225),0)))),IF($N225="정액법",IF((S$27-$I225)&lt;0,0,IF((S$27-$I225)=0,$M225*$P225/12*(12-$J225+1),IF((S$27-$I225)&lt;$O225,$M225*$P225,IF((S$27-$I225)=$O225,$M225-SUM($Q225:R225),0))))))</f>
        <v>0</v>
      </c>
      <c r="T225" s="88">
        <f>IF($N225="정률법",IF((T$27-$I225)&lt;0,0,IF((T$27-$I225)=0,$M225*$P225/12*(12-$J225+1),IF((T$27-$I225)&lt;$O225,($M225-SUM($P225:S225))*$P225,IF((T$27-$I225)=$O225,$M225-SUM($N225:S225),0)))),IF($N225="정액법",IF((T$27-$I225)&lt;0,0,IF((T$27-$I225)=0,$M225*$P225/12*(12-$J225+1),IF((T$27-$I225)&lt;$O225,$M225*$P225,IF((T$27-$I225)=$O225,$M225-SUM($Q225:S225),0))))))</f>
        <v>221250</v>
      </c>
      <c r="U225" s="88">
        <f>IF($N225="정률법",IF((U$27-$I225)&lt;0,0,IF((U$27-$I225)=0,$M225*$P225/12*(12-$J225+1),IF((U$27-$I225)&lt;$O225,($M225-SUM($P225:T225))*$P225,IF((U$27-$I225)=$O225,$M225-SUM($N225:T225),0)))),IF($N225="정액법",IF((U$27-$I225)&lt;0,0,IF((U$27-$I225)=0,$M225*$P225/12*(12-$J225+1),IF((U$27-$I225)&lt;$O225,$M225*$P225,IF((U$27-$I225)=$O225,$M225-SUM($Q225:T225),0))))))</f>
        <v>221250</v>
      </c>
      <c r="V225" s="88">
        <f>IF($N225="정률법",IF((V$27-$I225)&lt;0,0,IF((V$27-$I225)=0,$M225*$P225/12*(12-$J225+1),IF((V$27-$I225)&lt;$O225,($M225-SUM($P225:U225))*$P225,IF((V$27-$I225)=$O225,$M225-SUM($N225:U225),0)))),IF($N225="정액법",IF((V$27-$I225)&lt;0,0,IF((V$27-$I225)=0,$M225*$P225/12*(12-$J225+1),IF((V$27-$I225)&lt;$O225,$M225*$P225,IF((V$27-$I225)=$O225,$M225-SUM($Q225:U225),0))))))</f>
        <v>221250</v>
      </c>
      <c r="W225" s="88">
        <f>IF($N225="정률법",IF((W$27-$I225)&lt;0,0,IF((W$27-$I225)=0,$M225*$P225/12*(12-$J225+1),IF((W$27-$I225)&lt;$O225,($M225-SUM($P225:V225))*$P225,IF((W$27-$I225)=$O225,$M225-SUM($N225:V225),0)))),IF($N225="정액법",IF((W$27-$I225)&lt;0,0,IF((W$27-$I225)=0,$M225*$P225/12*(12-$J225+1),IF((W$27-$I225)&lt;$O225,$M225*$P225,IF((W$27-$I225)=$O225,$M225-SUM($Q225:V225),0))))))</f>
        <v>221250</v>
      </c>
      <c r="X225" s="88">
        <f>IF($N225="정률법",IF((X$27-$I225)&lt;0,0,IF((X$27-$I225)=0,$M225*$P225/12*(12-$J225+1),IF((X$27-$I225)&lt;$O225,($M225-SUM($P225:W225))*$P225,IF((X$27-$I225)=$O225,$M225-SUM($N225:W225),0)))),IF($N225="정액법",IF((X$27-$I225)&lt;0,0,IF((X$27-$I225)=0,$M225*$P225/12*(12-$J225+1),IF((X$27-$I225)&lt;$O225,$M225*$P225,IF((X$27-$I225)=$O225,$M225-SUM($Q225:W225),0))))))</f>
        <v>221250</v>
      </c>
      <c r="Y225" s="88">
        <f>IF($N225="정률법",IF((Y$27-$I225)&lt;0,0,IF((Y$27-$I225)=0,$M225*$P225/12*(12-$J225+1),IF((Y$27-$I225)&lt;$O225,($M225-SUM($P225:X225))*$P225,IF((Y$27-$I225)=$O225,$M225-SUM($N225:X225),0)))),IF($N225="정액법",IF((Y$27-$I225)&lt;0,0,IF((Y$27-$I225)=0,$M225*$P225/12*(12-$J225+1),IF((Y$27-$I225)&lt;$O225,$M225*$P225,IF((Y$27-$I225)=$O225,$M225-SUM($Q225:X225),0))))))</f>
        <v>221250</v>
      </c>
      <c r="Z225" s="88">
        <f>IF($N225="정률법",IF((Z$27-$I225)&lt;0,0,IF((Z$27-$I225)=0,$M225*$P225/12*(12-$J225+1),IF((Z$27-$I225)&lt;$O225,($M225-SUM($P225:Y225))*$P225,IF((Z$27-$I225)=$O225,$M225-SUM($N225:Y225),0)))),IF($N225="정액법",IF((Z$27-$I225)&lt;0,0,IF((Z$27-$I225)=0,$M225*$P225/12*(12-$J225+1),IF((Z$27-$I225)&lt;$O225,$M225*$P225,IF((Z$27-$I225)=$O225,$M225-SUM($Q225:Y225),0))))))</f>
        <v>221250</v>
      </c>
      <c r="AA225" s="88">
        <f>IF($N225="정률법",IF((AA$27-$I225)&lt;0,0,IF((AA$27-$I225)=0,$M225*$P225/12*(12-$J225+1),IF((AA$27-$I225)&lt;$O225,($M225-SUM($P225:Z225))*$P225,IF((AA$27-$I225)=$O225,$M225-SUM($N225:Z225),0)))),IF($N225="정액법",IF((AA$27-$I225)&lt;0,0,IF((AA$27-$I225)=0,$M225*$P225/12*(12-$J225+1),IF((AA$27-$I225)&lt;$O225,$M225*$P225,IF((AA$27-$I225)=$O225,$M225-SUM($Q225:Z225),0))))))</f>
        <v>221250</v>
      </c>
      <c r="AB225" s="88">
        <f>IF($N225="정률법",IF((AB$27-$I225)&lt;0,0,IF((AB$27-$I225)=0,$M225*$P225/12*(12-$J225+1),IF((AB$27-$I225)&lt;$O225,($M225-SUM($P225:AA225))*$P225,IF((AB$27-$I225)=$O225,$M225-SUM($N225:AA225),0)))),IF($N225="정액법",IF((AB$27-$I225)&lt;0,0,IF((AB$27-$I225)=0,$M225*$P225/12*(12-$J225+1),IF((AB$27-$I225)&lt;$O225,$M225*$P225,IF((AB$27-$I225)=$O225,$M225-SUM($Q225:AA225),0))))))</f>
        <v>0</v>
      </c>
      <c r="AC225" s="88">
        <f>IF($N225="정률법",IF((AC$27-$I225)&lt;0,0,IF((AC$27-$I225)=0,$M225*$P225/12*(12-$J225+1),IF((AC$27-$I225)&lt;$O225,($M225-SUM($P225:AB225))*$P225,IF((AC$27-$I225)=$O225,$M225-SUM($N225:AB225),0)))),IF($N225="정액법",IF((AC$27-$I225)&lt;0,0,IF((AC$27-$I225)=0,$M225*$P225/12*(12-$J225+1),IF((AC$27-$I225)&lt;$O225,$M225*$P225,IF((AC$27-$I225)=$O225,$M225-SUM($Q225:AB225),0))))))</f>
        <v>0</v>
      </c>
      <c r="AD225" s="88">
        <f>IF($N225="정률법",IF((AD$27-$I225)&lt;0,0,IF((AD$27-$I225)=0,$M225*$P225/12*(12-$J225+1),IF((AD$27-$I225)&lt;$O225,($M225-SUM($P225:AC225))*$P225,IF((AD$27-$I225)=$O225,$M225-SUM($N225:AC225),0)))),IF($N225="정액법",IF((AD$27-$I225)&lt;0,0,IF((AD$27-$I225)=0,$M225*$P225/12*(12-$J225+1),IF((AD$27-$I225)&lt;$O225,$M225*$P225,IF((AD$27-$I225)=$O225,$M225-SUM($Q225:AC225),0))))))</f>
        <v>0</v>
      </c>
      <c r="AE225" s="89"/>
      <c r="AF225" s="90">
        <f t="shared" si="127"/>
        <v>1770000</v>
      </c>
      <c r="AG225" s="88">
        <f t="shared" si="118"/>
        <v>0</v>
      </c>
      <c r="AH225" s="91">
        <f t="shared" si="119"/>
        <v>0</v>
      </c>
      <c r="AI225" s="77" t="s">
        <v>112</v>
      </c>
      <c r="AJ225" s="77"/>
      <c r="AK225" s="77"/>
      <c r="AL225" s="77"/>
      <c r="AM225" s="77"/>
      <c r="AN225" s="92" t="s">
        <v>71</v>
      </c>
    </row>
    <row r="226" spans="2:40" s="47" customFormat="1" ht="13.5" outlineLevel="2">
      <c r="B226" s="76">
        <v>24</v>
      </c>
      <c r="C226" s="77" t="s">
        <v>147</v>
      </c>
      <c r="D226" s="77" t="s">
        <v>148</v>
      </c>
      <c r="E226" s="78" t="s">
        <v>149</v>
      </c>
      <c r="F226" s="77">
        <v>1</v>
      </c>
      <c r="G226" s="191"/>
      <c r="H226" s="79">
        <v>41635</v>
      </c>
      <c r="I226" s="80">
        <f t="shared" si="120"/>
        <v>2013</v>
      </c>
      <c r="J226" s="81" t="str">
        <f t="shared" si="121"/>
        <v>12</v>
      </c>
      <c r="K226" s="82">
        <v>1040000</v>
      </c>
      <c r="L226" s="82">
        <v>260000</v>
      </c>
      <c r="M226" s="83">
        <f t="shared" si="126"/>
        <v>1300000</v>
      </c>
      <c r="N226" s="84" t="s">
        <v>65</v>
      </c>
      <c r="O226" s="85">
        <v>7</v>
      </c>
      <c r="P226" s="86">
        <f>IF($N226="정액법",VLOOKUP($O226,[1]Data!$J$3:$L$62,2),IF($N226="정률법",VLOOKUP($O226,[1]Data!$J$3:$L$62,3),"입력검증"))</f>
        <v>0.14199999999999999</v>
      </c>
      <c r="Q226" s="108"/>
      <c r="R226" s="108"/>
      <c r="S226" s="88">
        <f>IF($N226="정률법",IF((S$27-$I226)&lt;0,0,IF((S$27-$I226)=0,$M226*$P226/12*(12-$J226+1),IF((S$27-$I226)&lt;$O226,($M226-SUM($P226:R226))*$P226,IF((S$27-$I226)=$O226,$M226-SUM($N226:R226),0)))),IF($N226="정액법",IF((S$27-$I226)&lt;0,0,IF((S$27-$I226)=0,$M226*$P226/12*(12-$J226+1),IF((S$27-$I226)&lt;$O226,$M226*$P226,IF((S$27-$I226)=$O226,$M226-SUM($Q226:R226),0))))))</f>
        <v>15383.33333333333</v>
      </c>
      <c r="T226" s="88">
        <f>IF($N226="정률법",IF((T$27-$I226)&lt;0,0,IF((T$27-$I226)=0,$M226*$P226/12*(12-$J226+1),IF((T$27-$I226)&lt;$O226,($M226-SUM($P226:S226))*$P226,IF((T$27-$I226)=$O226,$M226-SUM($N226:S226),0)))),IF($N226="정액법",IF((T$27-$I226)&lt;0,0,IF((T$27-$I226)=0,$M226*$P226/12*(12-$J226+1),IF((T$27-$I226)&lt;$O226,$M226*$P226,IF((T$27-$I226)=$O226,$M226-SUM($Q226:S226),0))))))</f>
        <v>184599.99999999997</v>
      </c>
      <c r="U226" s="88">
        <f>IF($N226="정률법",IF((U$27-$I226)&lt;0,0,IF((U$27-$I226)=0,$M226*$P226/12*(12-$J226+1),IF((U$27-$I226)&lt;$O226,($M226-SUM($P226:T226))*$P226,IF((U$27-$I226)=$O226,$M226-SUM($N226:T226),0)))),IF($N226="정액법",IF((U$27-$I226)&lt;0,0,IF((U$27-$I226)=0,$M226*$P226/12*(12-$J226+1),IF((U$27-$I226)&lt;$O226,$M226*$P226,IF((U$27-$I226)=$O226,$M226-SUM($Q226:T226),0))))))</f>
        <v>184599.99999999997</v>
      </c>
      <c r="V226" s="88">
        <f>IF($N226="정률법",IF((V$27-$I226)&lt;0,0,IF((V$27-$I226)=0,$M226*$P226/12*(12-$J226+1),IF((V$27-$I226)&lt;$O226,($M226-SUM($P226:U226))*$P226,IF((V$27-$I226)=$O226,$M226-SUM($N226:U226),0)))),IF($N226="정액법",IF((V$27-$I226)&lt;0,0,IF((V$27-$I226)=0,$M226*$P226/12*(12-$J226+1),IF((V$27-$I226)&lt;$O226,$M226*$P226,IF((V$27-$I226)=$O226,$M226-SUM($Q226:U226),0))))))</f>
        <v>184599.99999999997</v>
      </c>
      <c r="W226" s="88">
        <f>IF($N226="정률법",IF((W$27-$I226)&lt;0,0,IF((W$27-$I226)=0,$M226*$P226/12*(12-$J226+1),IF((W$27-$I226)&lt;$O226,($M226-SUM($P226:V226))*$P226,IF((W$27-$I226)=$O226,$M226-SUM($N226:V226),0)))),IF($N226="정액법",IF((W$27-$I226)&lt;0,0,IF((W$27-$I226)=0,$M226*$P226/12*(12-$J226+1),IF((W$27-$I226)&lt;$O226,$M226*$P226,IF((W$27-$I226)=$O226,$M226-SUM($Q226:V226),0))))))</f>
        <v>184599.99999999997</v>
      </c>
      <c r="X226" s="88">
        <f>IF($N226="정률법",IF((X$27-$I226)&lt;0,0,IF((X$27-$I226)=0,$M226*$P226/12*(12-$J226+1),IF((X$27-$I226)&lt;$O226,($M226-SUM($P226:W226))*$P226,IF((X$27-$I226)=$O226,$M226-SUM($N226:W226),0)))),IF($N226="정액법",IF((X$27-$I226)&lt;0,0,IF((X$27-$I226)=0,$M226*$P226/12*(12-$J226+1),IF((X$27-$I226)&lt;$O226,$M226*$P226,IF((X$27-$I226)=$O226,$M226-SUM($Q226:W226),0))))))</f>
        <v>184599.99999999997</v>
      </c>
      <c r="Y226" s="88">
        <f>IF($N226="정률법",IF((Y$27-$I226)&lt;0,0,IF((Y$27-$I226)=0,$M226*$P226/12*(12-$J226+1),IF((Y$27-$I226)&lt;$O226,($M226-SUM($P226:X226))*$P226,IF((Y$27-$I226)=$O226,$M226-SUM($N226:X226),0)))),IF($N226="정액법",IF((Y$27-$I226)&lt;0,0,IF((Y$27-$I226)=0,$M226*$P226/12*(12-$J226+1),IF((Y$27-$I226)&lt;$O226,$M226*$P226,IF((Y$27-$I226)=$O226,$M226-SUM($Q226:X226),0))))))</f>
        <v>184599.99999999997</v>
      </c>
      <c r="Z226" s="88">
        <f>IF($N226="정률법",IF((Z$27-$I226)&lt;0,0,IF((Z$27-$I226)=0,$M226*$P226/12*(12-$J226+1),IF((Z$27-$I226)&lt;$O226,($M226-SUM($P226:Y226))*$P226,IF((Z$27-$I226)=$O226,$M226-SUM($N226:Y226),0)))),IF($N226="정액법",IF((Z$27-$I226)&lt;0,0,IF((Z$27-$I226)=0,$M226*$P226/12*(12-$J226+1),IF((Z$27-$I226)&lt;$O226,$M226*$P226,IF((Z$27-$I226)=$O226,$M226-SUM($Q226:Y226),0))))))</f>
        <v>177016.66666666674</v>
      </c>
      <c r="AA226" s="88">
        <f>IF($N226="정률법",IF((AA$27-$I226)&lt;0,0,IF((AA$27-$I226)=0,$M226*$P226/12*(12-$J226+1),IF((AA$27-$I226)&lt;$O226,($M226-SUM($P226:Z226))*$P226,IF((AA$27-$I226)=$O226,$M226-SUM($N226:Z226),0)))),IF($N226="정액법",IF((AA$27-$I226)&lt;0,0,IF((AA$27-$I226)=0,$M226*$P226/12*(12-$J226+1),IF((AA$27-$I226)&lt;$O226,$M226*$P226,IF((AA$27-$I226)=$O226,$M226-SUM($Q226:Z226),0))))))</f>
        <v>0</v>
      </c>
      <c r="AB226" s="88">
        <f>IF($N226="정률법",IF((AB$27-$I226)&lt;0,0,IF((AB$27-$I226)=0,$M226*$P226/12*(12-$J226+1),IF((AB$27-$I226)&lt;$O226,($M226-SUM($P226:AA226))*$P226,IF((AB$27-$I226)=$O226,$M226-SUM($N226:AA226),0)))),IF($N226="정액법",IF((AB$27-$I226)&lt;0,0,IF((AB$27-$I226)=0,$M226*$P226/12*(12-$J226+1),IF((AB$27-$I226)&lt;$O226,$M226*$P226,IF((AB$27-$I226)=$O226,$M226-SUM($Q226:AA226),0))))))</f>
        <v>0</v>
      </c>
      <c r="AC226" s="88">
        <f>IF($N226="정률법",IF((AC$27-$I226)&lt;0,0,IF((AC$27-$I226)=0,$M226*$P226/12*(12-$J226+1),IF((AC$27-$I226)&lt;$O226,($M226-SUM($P226:AB226))*$P226,IF((AC$27-$I226)=$O226,$M226-SUM($N226:AB226),0)))),IF($N226="정액법",IF((AC$27-$I226)&lt;0,0,IF((AC$27-$I226)=0,$M226*$P226/12*(12-$J226+1),IF((AC$27-$I226)&lt;$O226,$M226*$P226,IF((AC$27-$I226)=$O226,$M226-SUM($Q226:AB226),0))))))</f>
        <v>0</v>
      </c>
      <c r="AD226" s="88">
        <f>IF($N226="정률법",IF((AD$27-$I226)&lt;0,0,IF((AD$27-$I226)=0,$M226*$P226/12*(12-$J226+1),IF((AD$27-$I226)&lt;$O226,($M226-SUM($P226:AC226))*$P226,IF((AD$27-$I226)=$O226,$M226-SUM($N226:AC226),0)))),IF($N226="정액법",IF((AD$27-$I226)&lt;0,0,IF((AD$27-$I226)=0,$M226*$P226/12*(12-$J226+1),IF((AD$27-$I226)&lt;$O226,$M226*$P226,IF((AD$27-$I226)=$O226,$M226-SUM($Q226:AC226),0))))))</f>
        <v>0</v>
      </c>
      <c r="AE226" s="89"/>
      <c r="AF226" s="90">
        <f t="shared" si="127"/>
        <v>1300000</v>
      </c>
      <c r="AG226" s="88">
        <f t="shared" si="118"/>
        <v>0</v>
      </c>
      <c r="AH226" s="91">
        <f t="shared" si="119"/>
        <v>0</v>
      </c>
      <c r="AI226" s="77" t="s">
        <v>112</v>
      </c>
      <c r="AJ226" s="77"/>
      <c r="AK226" s="77"/>
      <c r="AL226" s="77"/>
      <c r="AM226" s="77"/>
      <c r="AN226" s="92" t="s">
        <v>71</v>
      </c>
    </row>
    <row r="227" spans="2:40" s="47" customFormat="1" ht="13.5" outlineLevel="2">
      <c r="B227" s="76">
        <v>25</v>
      </c>
      <c r="C227" s="77" t="s">
        <v>150</v>
      </c>
      <c r="D227" s="77" t="s">
        <v>151</v>
      </c>
      <c r="E227" s="78" t="s">
        <v>152</v>
      </c>
      <c r="F227" s="77">
        <v>1</v>
      </c>
      <c r="G227" s="191"/>
      <c r="H227" s="79">
        <v>41635</v>
      </c>
      <c r="I227" s="80">
        <f t="shared" si="120"/>
        <v>2013</v>
      </c>
      <c r="J227" s="81" t="str">
        <f t="shared" si="121"/>
        <v>12</v>
      </c>
      <c r="K227" s="82">
        <v>10400000</v>
      </c>
      <c r="L227" s="82">
        <v>2600000</v>
      </c>
      <c r="M227" s="83">
        <f t="shared" si="126"/>
        <v>13000000</v>
      </c>
      <c r="N227" s="84" t="s">
        <v>65</v>
      </c>
      <c r="O227" s="85">
        <v>8</v>
      </c>
      <c r="P227" s="86">
        <f>IF($N227="정액법",VLOOKUP($O227,[1]Data!$J$3:$L$62,2),IF($N227="정률법",VLOOKUP($O227,[1]Data!$J$3:$L$62,3),"입력검증"))</f>
        <v>0.125</v>
      </c>
      <c r="Q227" s="108"/>
      <c r="R227" s="108"/>
      <c r="S227" s="88">
        <f>IF($N227="정률법",IF((S$27-$I227)&lt;0,0,IF((S$27-$I227)=0,$M227*$P227/12*(12-$J227+1),IF((S$27-$I227)&lt;$O227,($M227-SUM($P227:R227))*$P227,IF((S$27-$I227)=$O227,$M227-SUM($N227:R227),0)))),IF($N227="정액법",IF((S$27-$I227)&lt;0,0,IF((S$27-$I227)=0,$M227*$P227/12*(12-$J227+1),IF((S$27-$I227)&lt;$O227,$M227*$P227,IF((S$27-$I227)=$O227,$M227-SUM($Q227:R227),0))))))</f>
        <v>135416.66666666666</v>
      </c>
      <c r="T227" s="88">
        <f>IF($N227="정률법",IF((T$27-$I227)&lt;0,0,IF((T$27-$I227)=0,$M227*$P227/12*(12-$J227+1),IF((T$27-$I227)&lt;$O227,($M227-SUM($P227:S227))*$P227,IF((T$27-$I227)=$O227,$M227-SUM($N227:S227),0)))),IF($N227="정액법",IF((T$27-$I227)&lt;0,0,IF((T$27-$I227)=0,$M227*$P227/12*(12-$J227+1),IF((T$27-$I227)&lt;$O227,$M227*$P227,IF((T$27-$I227)=$O227,$M227-SUM($Q227:S227),0))))))</f>
        <v>1625000</v>
      </c>
      <c r="U227" s="88">
        <f>IF($N227="정률법",IF((U$27-$I227)&lt;0,0,IF((U$27-$I227)=0,$M227*$P227/12*(12-$J227+1),IF((U$27-$I227)&lt;$O227,($M227-SUM($P227:T227))*$P227,IF((U$27-$I227)=$O227,$M227-SUM($N227:T227),0)))),IF($N227="정액법",IF((U$27-$I227)&lt;0,0,IF((U$27-$I227)=0,$M227*$P227/12*(12-$J227+1),IF((U$27-$I227)&lt;$O227,$M227*$P227,IF((U$27-$I227)=$O227,$M227-SUM($Q227:T227),0))))))</f>
        <v>1625000</v>
      </c>
      <c r="V227" s="88">
        <f>IF($N227="정률법",IF((V$27-$I227)&lt;0,0,IF((V$27-$I227)=0,$M227*$P227/12*(12-$J227+1),IF((V$27-$I227)&lt;$O227,($M227-SUM($P227:U227))*$P227,IF((V$27-$I227)=$O227,$M227-SUM($N227:U227),0)))),IF($N227="정액법",IF((V$27-$I227)&lt;0,0,IF((V$27-$I227)=0,$M227*$P227/12*(12-$J227+1),IF((V$27-$I227)&lt;$O227,$M227*$P227,IF((V$27-$I227)=$O227,$M227-SUM($Q227:U227),0))))))</f>
        <v>1625000</v>
      </c>
      <c r="W227" s="88">
        <f>IF($N227="정률법",IF((W$27-$I227)&lt;0,0,IF((W$27-$I227)=0,$M227*$P227/12*(12-$J227+1),IF((W$27-$I227)&lt;$O227,($M227-SUM($P227:V227))*$P227,IF((W$27-$I227)=$O227,$M227-SUM($N227:V227),0)))),IF($N227="정액법",IF((W$27-$I227)&lt;0,0,IF((W$27-$I227)=0,$M227*$P227/12*(12-$J227+1),IF((W$27-$I227)&lt;$O227,$M227*$P227,IF((W$27-$I227)=$O227,$M227-SUM($Q227:V227),0))))))</f>
        <v>1625000</v>
      </c>
      <c r="X227" s="88">
        <f>IF($N227="정률법",IF((X$27-$I227)&lt;0,0,IF((X$27-$I227)=0,$M227*$P227/12*(12-$J227+1),IF((X$27-$I227)&lt;$O227,($M227-SUM($P227:W227))*$P227,IF((X$27-$I227)=$O227,$M227-SUM($N227:W227),0)))),IF($N227="정액법",IF((X$27-$I227)&lt;0,0,IF((X$27-$I227)=0,$M227*$P227/12*(12-$J227+1),IF((X$27-$I227)&lt;$O227,$M227*$P227,IF((X$27-$I227)=$O227,$M227-SUM($Q227:W227),0))))))</f>
        <v>1625000</v>
      </c>
      <c r="Y227" s="88">
        <f>IF($N227="정률법",IF((Y$27-$I227)&lt;0,0,IF((Y$27-$I227)=0,$M227*$P227/12*(12-$J227+1),IF((Y$27-$I227)&lt;$O227,($M227-SUM($P227:X227))*$P227,IF((Y$27-$I227)=$O227,$M227-SUM($N227:X227),0)))),IF($N227="정액법",IF((Y$27-$I227)&lt;0,0,IF((Y$27-$I227)=0,$M227*$P227/12*(12-$J227+1),IF((Y$27-$I227)&lt;$O227,$M227*$P227,IF((Y$27-$I227)=$O227,$M227-SUM($Q227:X227),0))))))</f>
        <v>1625000</v>
      </c>
      <c r="Z227" s="88">
        <f>IF($N227="정률법",IF((Z$27-$I227)&lt;0,0,IF((Z$27-$I227)=0,$M227*$P227/12*(12-$J227+1),IF((Z$27-$I227)&lt;$O227,($M227-SUM($P227:Y227))*$P227,IF((Z$27-$I227)=$O227,$M227-SUM($N227:Y227),0)))),IF($N227="정액법",IF((Z$27-$I227)&lt;0,0,IF((Z$27-$I227)=0,$M227*$P227/12*(12-$J227+1),IF((Z$27-$I227)&lt;$O227,$M227*$P227,IF((Z$27-$I227)=$O227,$M227-SUM($Q227:Y227),0))))))</f>
        <v>1625000</v>
      </c>
      <c r="AA227" s="88">
        <f>IF($N227="정률법",IF((AA$27-$I227)&lt;0,0,IF((AA$27-$I227)=0,$M227*$P227/12*(12-$J227+1),IF((AA$27-$I227)&lt;$O227,($M227-SUM($P227:Z227))*$P227,IF((AA$27-$I227)=$O227,$M227-SUM($N227:Z227),0)))),IF($N227="정액법",IF((AA$27-$I227)&lt;0,0,IF((AA$27-$I227)=0,$M227*$P227/12*(12-$J227+1),IF((AA$27-$I227)&lt;$O227,$M227*$P227,IF((AA$27-$I227)=$O227,$M227-SUM($Q227:Z227),0))))))</f>
        <v>1489583.3333333321</v>
      </c>
      <c r="AB227" s="88">
        <f>IF($N227="정률법",IF((AB$27-$I227)&lt;0,0,IF((AB$27-$I227)=0,$M227*$P227/12*(12-$J227+1),IF((AB$27-$I227)&lt;$O227,($M227-SUM($P227:AA227))*$P227,IF((AB$27-$I227)=$O227,$M227-SUM($N227:AA227),0)))),IF($N227="정액법",IF((AB$27-$I227)&lt;0,0,IF((AB$27-$I227)=0,$M227*$P227/12*(12-$J227+1),IF((AB$27-$I227)&lt;$O227,$M227*$P227,IF((AB$27-$I227)=$O227,$M227-SUM($Q227:AA227),0))))))</f>
        <v>0</v>
      </c>
      <c r="AC227" s="88">
        <f>IF($N227="정률법",IF((AC$27-$I227)&lt;0,0,IF((AC$27-$I227)=0,$M227*$P227/12*(12-$J227+1),IF((AC$27-$I227)&lt;$O227,($M227-SUM($P227:AB227))*$P227,IF((AC$27-$I227)=$O227,$M227-SUM($N227:AB227),0)))),IF($N227="정액법",IF((AC$27-$I227)&lt;0,0,IF((AC$27-$I227)=0,$M227*$P227/12*(12-$J227+1),IF((AC$27-$I227)&lt;$O227,$M227*$P227,IF((AC$27-$I227)=$O227,$M227-SUM($Q227:AB227),0))))))</f>
        <v>0</v>
      </c>
      <c r="AD227" s="88">
        <f>IF($N227="정률법",IF((AD$27-$I227)&lt;0,0,IF((AD$27-$I227)=0,$M227*$P227/12*(12-$J227+1),IF((AD$27-$I227)&lt;$O227,($M227-SUM($P227:AC227))*$P227,IF((AD$27-$I227)=$O227,$M227-SUM($N227:AC227),0)))),IF($N227="정액법",IF((AD$27-$I227)&lt;0,0,IF((AD$27-$I227)=0,$M227*$P227/12*(12-$J227+1),IF((AD$27-$I227)&lt;$O227,$M227*$P227,IF((AD$27-$I227)=$O227,$M227-SUM($Q227:AC227),0))))))</f>
        <v>0</v>
      </c>
      <c r="AE227" s="89"/>
      <c r="AF227" s="90">
        <f t="shared" si="127"/>
        <v>13000000</v>
      </c>
      <c r="AG227" s="88">
        <f t="shared" si="118"/>
        <v>0</v>
      </c>
      <c r="AH227" s="91">
        <f t="shared" si="119"/>
        <v>0</v>
      </c>
      <c r="AI227" s="77" t="s">
        <v>153</v>
      </c>
      <c r="AJ227" s="77"/>
      <c r="AK227" s="77"/>
      <c r="AL227" s="77"/>
      <c r="AM227" s="77"/>
      <c r="AN227" s="92" t="s">
        <v>71</v>
      </c>
    </row>
    <row r="228" spans="2:40" s="47" customFormat="1" ht="13.5" outlineLevel="2">
      <c r="B228" s="76">
        <v>26</v>
      </c>
      <c r="C228" s="77" t="s">
        <v>150</v>
      </c>
      <c r="D228" s="77" t="s">
        <v>154</v>
      </c>
      <c r="E228" s="78" t="s">
        <v>155</v>
      </c>
      <c r="F228" s="77">
        <v>1</v>
      </c>
      <c r="G228" s="191"/>
      <c r="H228" s="79">
        <v>41635</v>
      </c>
      <c r="I228" s="80">
        <f t="shared" si="120"/>
        <v>2013</v>
      </c>
      <c r="J228" s="81" t="str">
        <f t="shared" si="121"/>
        <v>12</v>
      </c>
      <c r="K228" s="82">
        <v>2800000</v>
      </c>
      <c r="L228" s="82">
        <v>700000</v>
      </c>
      <c r="M228" s="83">
        <f t="shared" si="126"/>
        <v>3500000</v>
      </c>
      <c r="N228" s="84" t="s">
        <v>65</v>
      </c>
      <c r="O228" s="85">
        <v>8</v>
      </c>
      <c r="P228" s="86">
        <f>IF($N228="정액법",VLOOKUP($O228,[1]Data!$J$3:$L$62,2),IF($N228="정률법",VLOOKUP($O228,[1]Data!$J$3:$L$62,3),"입력검증"))</f>
        <v>0.125</v>
      </c>
      <c r="Q228" s="108"/>
      <c r="R228" s="108"/>
      <c r="S228" s="88">
        <f>IF($N228="정률법",IF((S$27-$I228)&lt;0,0,IF((S$27-$I228)=0,$M228*$P228/12*(12-$J228+1),IF((S$27-$I228)&lt;$O228,($M228-SUM($P228:R228))*$P228,IF((S$27-$I228)=$O228,$M228-SUM($N228:R228),0)))),IF($N228="정액법",IF((S$27-$I228)&lt;0,0,IF((S$27-$I228)=0,$M228*$P228/12*(12-$J228+1),IF((S$27-$I228)&lt;$O228,$M228*$P228,IF((S$27-$I228)=$O228,$M228-SUM($Q228:R228),0))))))</f>
        <v>36458.333333333336</v>
      </c>
      <c r="T228" s="88">
        <f>IF($N228="정률법",IF((T$27-$I228)&lt;0,0,IF((T$27-$I228)=0,$M228*$P228/12*(12-$J228+1),IF((T$27-$I228)&lt;$O228,($M228-SUM($P228:S228))*$P228,IF((T$27-$I228)=$O228,$M228-SUM($N228:S228),0)))),IF($N228="정액법",IF((T$27-$I228)&lt;0,0,IF((T$27-$I228)=0,$M228*$P228/12*(12-$J228+1),IF((T$27-$I228)&lt;$O228,$M228*$P228,IF((T$27-$I228)=$O228,$M228-SUM($Q228:S228),0))))))</f>
        <v>437500</v>
      </c>
      <c r="U228" s="88">
        <f>IF($N228="정률법",IF((U$27-$I228)&lt;0,0,IF((U$27-$I228)=0,$M228*$P228/12*(12-$J228+1),IF((U$27-$I228)&lt;$O228,($M228-SUM($P228:T228))*$P228,IF((U$27-$I228)=$O228,$M228-SUM($N228:T228),0)))),IF($N228="정액법",IF((U$27-$I228)&lt;0,0,IF((U$27-$I228)=0,$M228*$P228/12*(12-$J228+1),IF((U$27-$I228)&lt;$O228,$M228*$P228,IF((U$27-$I228)=$O228,$M228-SUM($Q228:T228),0))))))</f>
        <v>437500</v>
      </c>
      <c r="V228" s="88">
        <f>IF($N228="정률법",IF((V$27-$I228)&lt;0,0,IF((V$27-$I228)=0,$M228*$P228/12*(12-$J228+1),IF((V$27-$I228)&lt;$O228,($M228-SUM($P228:U228))*$P228,IF((V$27-$I228)=$O228,$M228-SUM($N228:U228),0)))),IF($N228="정액법",IF((V$27-$I228)&lt;0,0,IF((V$27-$I228)=0,$M228*$P228/12*(12-$J228+1),IF((V$27-$I228)&lt;$O228,$M228*$P228,IF((V$27-$I228)=$O228,$M228-SUM($Q228:U228),0))))))</f>
        <v>437500</v>
      </c>
      <c r="W228" s="88">
        <f>IF($N228="정률법",IF((W$27-$I228)&lt;0,0,IF((W$27-$I228)=0,$M228*$P228/12*(12-$J228+1),IF((W$27-$I228)&lt;$O228,($M228-SUM($P228:V228))*$P228,IF((W$27-$I228)=$O228,$M228-SUM($N228:V228),0)))),IF($N228="정액법",IF((W$27-$I228)&lt;0,0,IF((W$27-$I228)=0,$M228*$P228/12*(12-$J228+1),IF((W$27-$I228)&lt;$O228,$M228*$P228,IF((W$27-$I228)=$O228,$M228-SUM($Q228:V228),0))))))</f>
        <v>437500</v>
      </c>
      <c r="X228" s="88">
        <f>IF($N228="정률법",IF((X$27-$I228)&lt;0,0,IF((X$27-$I228)=0,$M228*$P228/12*(12-$J228+1),IF((X$27-$I228)&lt;$O228,($M228-SUM($P228:W228))*$P228,IF((X$27-$I228)=$O228,$M228-SUM($N228:W228),0)))),IF($N228="정액법",IF((X$27-$I228)&lt;0,0,IF((X$27-$I228)=0,$M228*$P228/12*(12-$J228+1),IF((X$27-$I228)&lt;$O228,$M228*$P228,IF((X$27-$I228)=$O228,$M228-SUM($Q228:W228),0))))))</f>
        <v>437500</v>
      </c>
      <c r="Y228" s="88">
        <f>IF($N228="정률법",IF((Y$27-$I228)&lt;0,0,IF((Y$27-$I228)=0,$M228*$P228/12*(12-$J228+1),IF((Y$27-$I228)&lt;$O228,($M228-SUM($P228:X228))*$P228,IF((Y$27-$I228)=$O228,$M228-SUM($N228:X228),0)))),IF($N228="정액법",IF((Y$27-$I228)&lt;0,0,IF((Y$27-$I228)=0,$M228*$P228/12*(12-$J228+1),IF((Y$27-$I228)&lt;$O228,$M228*$P228,IF((Y$27-$I228)=$O228,$M228-SUM($Q228:X228),0))))))</f>
        <v>437500</v>
      </c>
      <c r="Z228" s="88">
        <f>IF($N228="정률법",IF((Z$27-$I228)&lt;0,0,IF((Z$27-$I228)=0,$M228*$P228/12*(12-$J228+1),IF((Z$27-$I228)&lt;$O228,($M228-SUM($P228:Y228))*$P228,IF((Z$27-$I228)=$O228,$M228-SUM($N228:Y228),0)))),IF($N228="정액법",IF((Z$27-$I228)&lt;0,0,IF((Z$27-$I228)=0,$M228*$P228/12*(12-$J228+1),IF((Z$27-$I228)&lt;$O228,$M228*$P228,IF((Z$27-$I228)=$O228,$M228-SUM($Q228:Y228),0))))))</f>
        <v>437500</v>
      </c>
      <c r="AA228" s="88">
        <f>IF($N228="정률법",IF((AA$27-$I228)&lt;0,0,IF((AA$27-$I228)=0,$M228*$P228/12*(12-$J228+1),IF((AA$27-$I228)&lt;$O228,($M228-SUM($P228:Z228))*$P228,IF((AA$27-$I228)=$O228,$M228-SUM($N228:Z228),0)))),IF($N228="정액법",IF((AA$27-$I228)&lt;0,0,IF((AA$27-$I228)=0,$M228*$P228/12*(12-$J228+1),IF((AA$27-$I228)&lt;$O228,$M228*$P228,IF((AA$27-$I228)=$O228,$M228-SUM($Q228:Z228),0))))))</f>
        <v>401041.66666666698</v>
      </c>
      <c r="AB228" s="88">
        <f>IF($N228="정률법",IF((AB$27-$I228)&lt;0,0,IF((AB$27-$I228)=0,$M228*$P228/12*(12-$J228+1),IF((AB$27-$I228)&lt;$O228,($M228-SUM($P228:AA228))*$P228,IF((AB$27-$I228)=$O228,$M228-SUM($N228:AA228),0)))),IF($N228="정액법",IF((AB$27-$I228)&lt;0,0,IF((AB$27-$I228)=0,$M228*$P228/12*(12-$J228+1),IF((AB$27-$I228)&lt;$O228,$M228*$P228,IF((AB$27-$I228)=$O228,$M228-SUM($Q228:AA228),0))))))</f>
        <v>0</v>
      </c>
      <c r="AC228" s="88">
        <f>IF($N228="정률법",IF((AC$27-$I228)&lt;0,0,IF((AC$27-$I228)=0,$M228*$P228/12*(12-$J228+1),IF((AC$27-$I228)&lt;$O228,($M228-SUM($P228:AB228))*$P228,IF((AC$27-$I228)=$O228,$M228-SUM($N228:AB228),0)))),IF($N228="정액법",IF((AC$27-$I228)&lt;0,0,IF((AC$27-$I228)=0,$M228*$P228/12*(12-$J228+1),IF((AC$27-$I228)&lt;$O228,$M228*$P228,IF((AC$27-$I228)=$O228,$M228-SUM($Q228:AB228),0))))))</f>
        <v>0</v>
      </c>
      <c r="AD228" s="88">
        <f>IF($N228="정률법",IF((AD$27-$I228)&lt;0,0,IF((AD$27-$I228)=0,$M228*$P228/12*(12-$J228+1),IF((AD$27-$I228)&lt;$O228,($M228-SUM($P228:AC228))*$P228,IF((AD$27-$I228)=$O228,$M228-SUM($N228:AC228),0)))),IF($N228="정액법",IF((AD$27-$I228)&lt;0,0,IF((AD$27-$I228)=0,$M228*$P228/12*(12-$J228+1),IF((AD$27-$I228)&lt;$O228,$M228*$P228,IF((AD$27-$I228)=$O228,$M228-SUM($Q228:AC228),0))))))</f>
        <v>0</v>
      </c>
      <c r="AE228" s="89"/>
      <c r="AF228" s="90">
        <f t="shared" si="127"/>
        <v>3500000</v>
      </c>
      <c r="AG228" s="88">
        <f t="shared" si="118"/>
        <v>0</v>
      </c>
      <c r="AH228" s="91">
        <f t="shared" si="119"/>
        <v>0</v>
      </c>
      <c r="AI228" s="77" t="s">
        <v>112</v>
      </c>
      <c r="AJ228" s="77"/>
      <c r="AK228" s="77"/>
      <c r="AL228" s="77"/>
      <c r="AM228" s="77"/>
      <c r="AN228" s="92" t="s">
        <v>71</v>
      </c>
    </row>
    <row r="229" spans="2:40" s="47" customFormat="1" ht="13.5" outlineLevel="2">
      <c r="B229" s="76">
        <v>27</v>
      </c>
      <c r="C229" s="77" t="s">
        <v>156</v>
      </c>
      <c r="D229" s="77" t="s">
        <v>157</v>
      </c>
      <c r="E229" s="78" t="s">
        <v>158</v>
      </c>
      <c r="F229" s="77">
        <v>1</v>
      </c>
      <c r="G229" s="191"/>
      <c r="H229" s="79">
        <v>41660</v>
      </c>
      <c r="I229" s="80">
        <f t="shared" si="120"/>
        <v>2014</v>
      </c>
      <c r="J229" s="81" t="str">
        <f t="shared" si="121"/>
        <v>01</v>
      </c>
      <c r="K229" s="82">
        <v>33480000</v>
      </c>
      <c r="L229" s="82">
        <v>8370000</v>
      </c>
      <c r="M229" s="83">
        <f t="shared" si="126"/>
        <v>41850000</v>
      </c>
      <c r="N229" s="84" t="s">
        <v>65</v>
      </c>
      <c r="O229" s="85">
        <v>8</v>
      </c>
      <c r="P229" s="86">
        <f>IF($N229="정액법",VLOOKUP($O229,[1]Data!$J$3:$L$62,2),IF($N229="정률법",VLOOKUP($O229,[1]Data!$J$3:$L$62,3),"입력검증"))</f>
        <v>0.125</v>
      </c>
      <c r="Q229" s="108"/>
      <c r="R229" s="108"/>
      <c r="S229" s="88">
        <f>IF($N229="정률법",IF((S$27-$I229)&lt;0,0,IF((S$27-$I229)=0,$M229*$P229/12*(12-$J229+1),IF((S$27-$I229)&lt;$O229,($M229-SUM($P229:R229))*$P229,IF((S$27-$I229)=$O229,$M229-SUM($N229:R229),0)))),IF($N229="정액법",IF((S$27-$I229)&lt;0,0,IF((S$27-$I229)=0,$M229*$P229/12*(12-$J229+1),IF((S$27-$I229)&lt;$O229,$M229*$P229,IF((S$27-$I229)=$O229,$M229-SUM($Q229:R229),0))))))</f>
        <v>0</v>
      </c>
      <c r="T229" s="88">
        <f>IF($N229="정률법",IF((T$27-$I229)&lt;0,0,IF((T$27-$I229)=0,$M229*$P229/12*(12-$J229+1),IF((T$27-$I229)&lt;$O229,($M229-SUM($P229:S229))*$P229,IF((T$27-$I229)=$O229,$M229-SUM($N229:S229),0)))),IF($N229="정액법",IF((T$27-$I229)&lt;0,0,IF((T$27-$I229)=0,$M229*$P229/12*(12-$J229+1),IF((T$27-$I229)&lt;$O229,$M229*$P229,IF((T$27-$I229)=$O229,$M229-SUM($Q229:S229),0))))))</f>
        <v>5231250</v>
      </c>
      <c r="U229" s="88">
        <f>IF($N229="정률법",IF((U$27-$I229)&lt;0,0,IF((U$27-$I229)=0,$M229*$P229/12*(12-$J229+1),IF((U$27-$I229)&lt;$O229,($M229-SUM($P229:T229))*$P229,IF((U$27-$I229)=$O229,$M229-SUM($N229:T229),0)))),IF($N229="정액법",IF((U$27-$I229)&lt;0,0,IF((U$27-$I229)=0,$M229*$P229/12*(12-$J229+1),IF((U$27-$I229)&lt;$O229,$M229*$P229,IF((U$27-$I229)=$O229,$M229-SUM($Q229:T229),0))))))</f>
        <v>5231250</v>
      </c>
      <c r="V229" s="88">
        <f>IF($N229="정률법",IF((V$27-$I229)&lt;0,0,IF((V$27-$I229)=0,$M229*$P229/12*(12-$J229+1),IF((V$27-$I229)&lt;$O229,($M229-SUM($P229:U229))*$P229,IF((V$27-$I229)=$O229,$M229-SUM($N229:U229),0)))),IF($N229="정액법",IF((V$27-$I229)&lt;0,0,IF((V$27-$I229)=0,$M229*$P229/12*(12-$J229+1),IF((V$27-$I229)&lt;$O229,$M229*$P229,IF((V$27-$I229)=$O229,$M229-SUM($Q229:U229),0))))))</f>
        <v>5231250</v>
      </c>
      <c r="W229" s="88">
        <f>IF($N229="정률법",IF((W$27-$I229)&lt;0,0,IF((W$27-$I229)=0,$M229*$P229/12*(12-$J229+1),IF((W$27-$I229)&lt;$O229,($M229-SUM($P229:V229))*$P229,IF((W$27-$I229)=$O229,$M229-SUM($N229:V229),0)))),IF($N229="정액법",IF((W$27-$I229)&lt;0,0,IF((W$27-$I229)=0,$M229*$P229/12*(12-$J229+1),IF((W$27-$I229)&lt;$O229,$M229*$P229,IF((W$27-$I229)=$O229,$M229-SUM($Q229:V229),0))))))</f>
        <v>5231250</v>
      </c>
      <c r="X229" s="88">
        <f>IF($N229="정률법",IF((X$27-$I229)&lt;0,0,IF((X$27-$I229)=0,$M229*$P229/12*(12-$J229+1),IF((X$27-$I229)&lt;$O229,($M229-SUM($P229:W229))*$P229,IF((X$27-$I229)=$O229,$M229-SUM($N229:W229),0)))),IF($N229="정액법",IF((X$27-$I229)&lt;0,0,IF((X$27-$I229)=0,$M229*$P229/12*(12-$J229+1),IF((X$27-$I229)&lt;$O229,$M229*$P229,IF((X$27-$I229)=$O229,$M229-SUM($Q229:W229),0))))))</f>
        <v>5231250</v>
      </c>
      <c r="Y229" s="88">
        <f>IF($N229="정률법",IF((Y$27-$I229)&lt;0,0,IF((Y$27-$I229)=0,$M229*$P229/12*(12-$J229+1),IF((Y$27-$I229)&lt;$O229,($M229-SUM($P229:X229))*$P229,IF((Y$27-$I229)=$O229,$M229-SUM($N229:X229),0)))),IF($N229="정액법",IF((Y$27-$I229)&lt;0,0,IF((Y$27-$I229)=0,$M229*$P229/12*(12-$J229+1),IF((Y$27-$I229)&lt;$O229,$M229*$P229,IF((Y$27-$I229)=$O229,$M229-SUM($Q229:X229),0))))))</f>
        <v>5231250</v>
      </c>
      <c r="Z229" s="88">
        <f>IF($N229="정률법",IF((Z$27-$I229)&lt;0,0,IF((Z$27-$I229)=0,$M229*$P229/12*(12-$J229+1),IF((Z$27-$I229)&lt;$O229,($M229-SUM($P229:Y229))*$P229,IF((Z$27-$I229)=$O229,$M229-SUM($N229:Y229),0)))),IF($N229="정액법",IF((Z$27-$I229)&lt;0,0,IF((Z$27-$I229)=0,$M229*$P229/12*(12-$J229+1),IF((Z$27-$I229)&lt;$O229,$M229*$P229,IF((Z$27-$I229)=$O229,$M229-SUM($Q229:Y229),0))))))</f>
        <v>5231250</v>
      </c>
      <c r="AA229" s="88">
        <f>IF($N229="정률법",IF((AA$27-$I229)&lt;0,0,IF((AA$27-$I229)=0,$M229*$P229/12*(12-$J229+1),IF((AA$27-$I229)&lt;$O229,($M229-SUM($P229:Z229))*$P229,IF((AA$27-$I229)=$O229,$M229-SUM($N229:Z229),0)))),IF($N229="정액법",IF((AA$27-$I229)&lt;0,0,IF((AA$27-$I229)=0,$M229*$P229/12*(12-$J229+1),IF((AA$27-$I229)&lt;$O229,$M229*$P229,IF((AA$27-$I229)=$O229,$M229-SUM($Q229:Z229),0))))))</f>
        <v>5231250</v>
      </c>
      <c r="AB229" s="88">
        <f>IF($N229="정률법",IF((AB$27-$I229)&lt;0,0,IF((AB$27-$I229)=0,$M229*$P229/12*(12-$J229+1),IF((AB$27-$I229)&lt;$O229,($M229-SUM($P229:AA229))*$P229,IF((AB$27-$I229)=$O229,$M229-SUM($N229:AA229),0)))),IF($N229="정액법",IF((AB$27-$I229)&lt;0,0,IF((AB$27-$I229)=0,$M229*$P229/12*(12-$J229+1),IF((AB$27-$I229)&lt;$O229,$M229*$P229,IF((AB$27-$I229)=$O229,$M229-SUM($Q229:AA229),0))))))</f>
        <v>0</v>
      </c>
      <c r="AC229" s="88">
        <f>IF($N229="정률법",IF((AC$27-$I229)&lt;0,0,IF((AC$27-$I229)=0,$M229*$P229/12*(12-$J229+1),IF((AC$27-$I229)&lt;$O229,($M229-SUM($P229:AB229))*$P229,IF((AC$27-$I229)=$O229,$M229-SUM($N229:AB229),0)))),IF($N229="정액법",IF((AC$27-$I229)&lt;0,0,IF((AC$27-$I229)=0,$M229*$P229/12*(12-$J229+1),IF((AC$27-$I229)&lt;$O229,$M229*$P229,IF((AC$27-$I229)=$O229,$M229-SUM($Q229:AB229),0))))))</f>
        <v>0</v>
      </c>
      <c r="AD229" s="88">
        <f>IF($N229="정률법",IF((AD$27-$I229)&lt;0,0,IF((AD$27-$I229)=0,$M229*$P229/12*(12-$J229+1),IF((AD$27-$I229)&lt;$O229,($M229-SUM($P229:AC229))*$P229,IF((AD$27-$I229)=$O229,$M229-SUM($N229:AC229),0)))),IF($N229="정액법",IF((AD$27-$I229)&lt;0,0,IF((AD$27-$I229)=0,$M229*$P229/12*(12-$J229+1),IF((AD$27-$I229)&lt;$O229,$M229*$P229,IF((AD$27-$I229)=$O229,$M229-SUM($Q229:AC229),0))))))</f>
        <v>0</v>
      </c>
      <c r="AE229" s="89"/>
      <c r="AF229" s="90">
        <f t="shared" si="127"/>
        <v>41850000</v>
      </c>
      <c r="AG229" s="88">
        <f t="shared" si="118"/>
        <v>0</v>
      </c>
      <c r="AH229" s="91">
        <f t="shared" si="119"/>
        <v>0</v>
      </c>
      <c r="AI229" s="77" t="s">
        <v>112</v>
      </c>
      <c r="AJ229" s="77"/>
      <c r="AK229" s="77"/>
      <c r="AL229" s="77"/>
      <c r="AM229" s="77"/>
      <c r="AN229" s="92" t="s">
        <v>71</v>
      </c>
    </row>
    <row r="230" spans="2:40" s="47" customFormat="1" ht="13.5" outlineLevel="2">
      <c r="B230" s="76">
        <v>28</v>
      </c>
      <c r="C230" s="77" t="s">
        <v>159</v>
      </c>
      <c r="D230" s="77" t="s">
        <v>157</v>
      </c>
      <c r="E230" s="78" t="s">
        <v>158</v>
      </c>
      <c r="F230" s="77">
        <v>1</v>
      </c>
      <c r="G230" s="191"/>
      <c r="H230" s="79">
        <v>41660</v>
      </c>
      <c r="I230" s="80">
        <f>VALUE(LEFT(TEXT($H230,"yyyy-mm-dd"),4))</f>
        <v>2014</v>
      </c>
      <c r="J230" s="81" t="str">
        <f>MID(TEXT($H230,"yyyy-mm-dd"),6,2)</f>
        <v>01</v>
      </c>
      <c r="K230" s="82">
        <v>7336000</v>
      </c>
      <c r="L230" s="82">
        <v>1834000</v>
      </c>
      <c r="M230" s="83">
        <f>K230+L230</f>
        <v>9170000</v>
      </c>
      <c r="N230" s="84" t="s">
        <v>65</v>
      </c>
      <c r="O230" s="85">
        <v>8</v>
      </c>
      <c r="P230" s="86">
        <f>IF($N230="정액법",VLOOKUP($O230,[1]Data!$J$3:$L$62,2),IF($N230="정률법",VLOOKUP($O230,[1]Data!$J$3:$L$62,3),"입력검증"))</f>
        <v>0.125</v>
      </c>
      <c r="Q230" s="108"/>
      <c r="R230" s="108"/>
      <c r="S230" s="88">
        <f>IF($N230="정률법",IF((S$27-$I230)&lt;0,0,IF((S$27-$I230)=0,$M230*$P230/12*(12-$J230+1),IF((S$27-$I230)&lt;$O230,($M230-SUM($P230:R230))*$P230,IF((S$27-$I230)=$O230,$M230-SUM($N230:R230),0)))),IF($N230="정액법",IF((S$27-$I230)&lt;0,0,IF((S$27-$I230)=0,$M230*$P230/12*(12-$J230+1),IF((S$27-$I230)&lt;$O230,$M230*$P230,IF((S$27-$I230)=$O230,$M230-SUM($Q230:R230),0))))))</f>
        <v>0</v>
      </c>
      <c r="T230" s="88">
        <f>IF($N230="정률법",IF((T$27-$I230)&lt;0,0,IF((T$27-$I230)=0,$M230*$P230/12*(12-$J230+1),IF((T$27-$I230)&lt;$O230,($M230-SUM($P230:S230))*$P230,IF((T$27-$I230)=$O230,$M230-SUM($N230:S230),0)))),IF($N230="정액법",IF((T$27-$I230)&lt;0,0,IF((T$27-$I230)=0,$M230*$P230/12*(12-$J230+1),IF((T$27-$I230)&lt;$O230,$M230*$P230,IF((T$27-$I230)=$O230,$M230-SUM($Q230:S230),0))))))</f>
        <v>1146250</v>
      </c>
      <c r="U230" s="88">
        <f>IF($N230="정률법",IF((U$27-$I230)&lt;0,0,IF((U$27-$I230)=0,$M230*$P230/12*(12-$J230+1),IF((U$27-$I230)&lt;$O230,($M230-SUM($P230:T230))*$P230,IF((U$27-$I230)=$O230,$M230-SUM($N230:T230),0)))),IF($N230="정액법",IF((U$27-$I230)&lt;0,0,IF((U$27-$I230)=0,$M230*$P230/12*(12-$J230+1),IF((U$27-$I230)&lt;$O230,$M230*$P230,IF((U$27-$I230)=$O230,$M230-SUM($Q230:T230),0))))))</f>
        <v>1146250</v>
      </c>
      <c r="V230" s="88">
        <f>IF($N230="정률법",IF((V$27-$I230)&lt;0,0,IF((V$27-$I230)=0,$M230*$P230/12*(12-$J230+1),IF((V$27-$I230)&lt;$O230,($M230-SUM($P230:U230))*$P230,IF((V$27-$I230)=$O230,$M230-SUM($N230:U230),0)))),IF($N230="정액법",IF((V$27-$I230)&lt;0,0,IF((V$27-$I230)=0,$M230*$P230/12*(12-$J230+1),IF((V$27-$I230)&lt;$O230,$M230*$P230,IF((V$27-$I230)=$O230,$M230-SUM($Q230:U230),0))))))</f>
        <v>1146250</v>
      </c>
      <c r="W230" s="88">
        <f>IF($N230="정률법",IF((W$27-$I230)&lt;0,0,IF((W$27-$I230)=0,$M230*$P230/12*(12-$J230+1),IF((W$27-$I230)&lt;$O230,($M230-SUM($P230:V230))*$P230,IF((W$27-$I230)=$O230,$M230-SUM($N230:V230),0)))),IF($N230="정액법",IF((W$27-$I230)&lt;0,0,IF((W$27-$I230)=0,$M230*$P230/12*(12-$J230+1),IF((W$27-$I230)&lt;$O230,$M230*$P230,IF((W$27-$I230)=$O230,$M230-SUM($Q230:V230),0))))))</f>
        <v>1146250</v>
      </c>
      <c r="X230" s="88">
        <f>IF($N230="정률법",IF((X$27-$I230)&lt;0,0,IF((X$27-$I230)=0,$M230*$P230/12*(12-$J230+1),IF((X$27-$I230)&lt;$O230,($M230-SUM($P230:W230))*$P230,IF((X$27-$I230)=$O230,$M230-SUM($N230:W230),0)))),IF($N230="정액법",IF((X$27-$I230)&lt;0,0,IF((X$27-$I230)=0,$M230*$P230/12*(12-$J230+1),IF((X$27-$I230)&lt;$O230,$M230*$P230,IF((X$27-$I230)=$O230,$M230-SUM($Q230:W230),0))))))</f>
        <v>1146250</v>
      </c>
      <c r="Y230" s="88">
        <f>IF($N230="정률법",IF((Y$27-$I230)&lt;0,0,IF((Y$27-$I230)=0,$M230*$P230/12*(12-$J230+1),IF((Y$27-$I230)&lt;$O230,($M230-SUM($P230:X230))*$P230,IF((Y$27-$I230)=$O230,$M230-SUM($N230:X230),0)))),IF($N230="정액법",IF((Y$27-$I230)&lt;0,0,IF((Y$27-$I230)=0,$M230*$P230/12*(12-$J230+1),IF((Y$27-$I230)&lt;$O230,$M230*$P230,IF((Y$27-$I230)=$O230,$M230-SUM($Q230:X230),0))))))</f>
        <v>1146250</v>
      </c>
      <c r="Z230" s="88">
        <f>IF($N230="정률법",IF((Z$27-$I230)&lt;0,0,IF((Z$27-$I230)=0,$M230*$P230/12*(12-$J230+1),IF((Z$27-$I230)&lt;$O230,($M230-SUM($P230:Y230))*$P230,IF((Z$27-$I230)=$O230,$M230-SUM($N230:Y230),0)))),IF($N230="정액법",IF((Z$27-$I230)&lt;0,0,IF((Z$27-$I230)=0,$M230*$P230/12*(12-$J230+1),IF((Z$27-$I230)&lt;$O230,$M230*$P230,IF((Z$27-$I230)=$O230,$M230-SUM($Q230:Y230),0))))))</f>
        <v>1146250</v>
      </c>
      <c r="AA230" s="88">
        <f>IF($N230="정률법",IF((AA$27-$I230)&lt;0,0,IF((AA$27-$I230)=0,$M230*$P230/12*(12-$J230+1),IF((AA$27-$I230)&lt;$O230,($M230-SUM($P230:Z230))*$P230,IF((AA$27-$I230)=$O230,$M230-SUM($N230:Z230),0)))),IF($N230="정액법",IF((AA$27-$I230)&lt;0,0,IF((AA$27-$I230)=0,$M230*$P230/12*(12-$J230+1),IF((AA$27-$I230)&lt;$O230,$M230*$P230,IF((AA$27-$I230)=$O230,$M230-SUM($Q230:Z230),0))))))</f>
        <v>1146250</v>
      </c>
      <c r="AB230" s="88">
        <f>IF($N230="정률법",IF((AB$27-$I230)&lt;0,0,IF((AB$27-$I230)=0,$M230*$P230/12*(12-$J230+1),IF((AB$27-$I230)&lt;$O230,($M230-SUM($P230:AA230))*$P230,IF((AB$27-$I230)=$O230,$M230-SUM($N230:AA230),0)))),IF($N230="정액법",IF((AB$27-$I230)&lt;0,0,IF((AB$27-$I230)=0,$M230*$P230/12*(12-$J230+1),IF((AB$27-$I230)&lt;$O230,$M230*$P230,IF((AB$27-$I230)=$O230,$M230-SUM($Q230:AA230),0))))))</f>
        <v>0</v>
      </c>
      <c r="AC230" s="88">
        <f>IF($N230="정률법",IF((AC$27-$I230)&lt;0,0,IF((AC$27-$I230)=0,$M230*$P230/12*(12-$J230+1),IF((AC$27-$I230)&lt;$O230,($M230-SUM($P230:AB230))*$P230,IF((AC$27-$I230)=$O230,$M230-SUM($N230:AB230),0)))),IF($N230="정액법",IF((AC$27-$I230)&lt;0,0,IF((AC$27-$I230)=0,$M230*$P230/12*(12-$J230+1),IF((AC$27-$I230)&lt;$O230,$M230*$P230,IF((AC$27-$I230)=$O230,$M230-SUM($Q230:AB230),0))))))</f>
        <v>0</v>
      </c>
      <c r="AD230" s="88">
        <f>IF($N230="정률법",IF((AD$27-$I230)&lt;0,0,IF((AD$27-$I230)=0,$M230*$P230/12*(12-$J230+1),IF((AD$27-$I230)&lt;$O230,($M230-SUM($P230:AC230))*$P230,IF((AD$27-$I230)=$O230,$M230-SUM($N230:AC230),0)))),IF($N230="정액법",IF((AD$27-$I230)&lt;0,0,IF((AD$27-$I230)=0,$M230*$P230/12*(12-$J230+1),IF((AD$27-$I230)&lt;$O230,$M230*$P230,IF((AD$27-$I230)=$O230,$M230-SUM($Q230:AC230),0))))))</f>
        <v>0</v>
      </c>
      <c r="AE230" s="89"/>
      <c r="AF230" s="90">
        <f>SUM(Q230:AE230)</f>
        <v>9170000</v>
      </c>
      <c r="AG230" s="88">
        <f t="shared" si="118"/>
        <v>0</v>
      </c>
      <c r="AH230" s="91">
        <f t="shared" si="119"/>
        <v>0</v>
      </c>
      <c r="AI230" s="77" t="s">
        <v>112</v>
      </c>
      <c r="AJ230" s="77"/>
      <c r="AK230" s="77"/>
      <c r="AL230" s="77"/>
      <c r="AM230" s="77"/>
      <c r="AN230" s="92" t="s">
        <v>71</v>
      </c>
    </row>
    <row r="231" spans="2:40" s="47" customFormat="1" ht="13.5" outlineLevel="2">
      <c r="B231" s="76">
        <v>29</v>
      </c>
      <c r="C231" s="77" t="s">
        <v>160</v>
      </c>
      <c r="D231" s="77" t="s">
        <v>157</v>
      </c>
      <c r="E231" s="78" t="s">
        <v>158</v>
      </c>
      <c r="F231" s="77">
        <v>1</v>
      </c>
      <c r="G231" s="191"/>
      <c r="H231" s="79">
        <v>41660</v>
      </c>
      <c r="I231" s="80">
        <f t="shared" si="120"/>
        <v>2014</v>
      </c>
      <c r="J231" s="81" t="str">
        <f t="shared" si="121"/>
        <v>01</v>
      </c>
      <c r="K231" s="82">
        <v>1048000</v>
      </c>
      <c r="L231" s="82">
        <v>262000</v>
      </c>
      <c r="M231" s="83">
        <f t="shared" ref="M231:M237" si="128">K231+L231</f>
        <v>1310000</v>
      </c>
      <c r="N231" s="84" t="s">
        <v>65</v>
      </c>
      <c r="O231" s="85">
        <v>8</v>
      </c>
      <c r="P231" s="86">
        <f>IF($N231="정액법",VLOOKUP($O231,[1]Data!$J$3:$L$62,2),IF($N231="정률법",VLOOKUP($O231,[1]Data!$J$3:$L$62,3),"입력검증"))</f>
        <v>0.125</v>
      </c>
      <c r="Q231" s="108"/>
      <c r="R231" s="108"/>
      <c r="S231" s="88">
        <f>IF($N231="정률법",IF((S$27-$I231)&lt;0,0,IF((S$27-$I231)=0,$M231*$P231/12*(12-$J231+1),IF((S$27-$I231)&lt;$O231,($M231-SUM($P231:R231))*$P231,IF((S$27-$I231)=$O231,$M231-SUM($N231:R231),0)))),IF($N231="정액법",IF((S$27-$I231)&lt;0,0,IF((S$27-$I231)=0,$M231*$P231/12*(12-$J231+1),IF((S$27-$I231)&lt;$O231,$M231*$P231,IF((S$27-$I231)=$O231,$M231-SUM($Q231:R231),0))))))</f>
        <v>0</v>
      </c>
      <c r="T231" s="88">
        <f>IF($N231="정률법",IF((T$27-$I231)&lt;0,0,IF((T$27-$I231)=0,$M231*$P231/12*(12-$J231+1),IF((T$27-$I231)&lt;$O231,($M231-SUM($P231:S231))*$P231,IF((T$27-$I231)=$O231,$M231-SUM($N231:S231),0)))),IF($N231="정액법",IF((T$27-$I231)&lt;0,0,IF((T$27-$I231)=0,$M231*$P231/12*(12-$J231+1),IF((T$27-$I231)&lt;$O231,$M231*$P231,IF((T$27-$I231)=$O231,$M231-SUM($Q231:S231),0))))))</f>
        <v>163750</v>
      </c>
      <c r="U231" s="88">
        <f>IF($N231="정률법",IF((U$27-$I231)&lt;0,0,IF((U$27-$I231)=0,$M231*$P231/12*(12-$J231+1),IF((U$27-$I231)&lt;$O231,($M231-SUM($P231:T231))*$P231,IF((U$27-$I231)=$O231,$M231-SUM($N231:T231),0)))),IF($N231="정액법",IF((U$27-$I231)&lt;0,0,IF((U$27-$I231)=0,$M231*$P231/12*(12-$J231+1),IF((U$27-$I231)&lt;$O231,$M231*$P231,IF((U$27-$I231)=$O231,$M231-SUM($Q231:T231),0))))))</f>
        <v>163750</v>
      </c>
      <c r="V231" s="88">
        <f>IF($N231="정률법",IF((V$27-$I231)&lt;0,0,IF((V$27-$I231)=0,$M231*$P231/12*(12-$J231+1),IF((V$27-$I231)&lt;$O231,($M231-SUM($P231:U231))*$P231,IF((V$27-$I231)=$O231,$M231-SUM($N231:U231),0)))),IF($N231="정액법",IF((V$27-$I231)&lt;0,0,IF((V$27-$I231)=0,$M231*$P231/12*(12-$J231+1),IF((V$27-$I231)&lt;$O231,$M231*$P231,IF((V$27-$I231)=$O231,$M231-SUM($Q231:U231),0))))))</f>
        <v>163750</v>
      </c>
      <c r="W231" s="88">
        <f>IF($N231="정률법",IF((W$27-$I231)&lt;0,0,IF((W$27-$I231)=0,$M231*$P231/12*(12-$J231+1),IF((W$27-$I231)&lt;$O231,($M231-SUM($P231:V231))*$P231,IF((W$27-$I231)=$O231,$M231-SUM($N231:V231),0)))),IF($N231="정액법",IF((W$27-$I231)&lt;0,0,IF((W$27-$I231)=0,$M231*$P231/12*(12-$J231+1),IF((W$27-$I231)&lt;$O231,$M231*$P231,IF((W$27-$I231)=$O231,$M231-SUM($Q231:V231),0))))))</f>
        <v>163750</v>
      </c>
      <c r="X231" s="88">
        <f>IF($N231="정률법",IF((X$27-$I231)&lt;0,0,IF((X$27-$I231)=0,$M231*$P231/12*(12-$J231+1),IF((X$27-$I231)&lt;$O231,($M231-SUM($P231:W231))*$P231,IF((X$27-$I231)=$O231,$M231-SUM($N231:W231),0)))),IF($N231="정액법",IF((X$27-$I231)&lt;0,0,IF((X$27-$I231)=0,$M231*$P231/12*(12-$J231+1),IF((X$27-$I231)&lt;$O231,$M231*$P231,IF((X$27-$I231)=$O231,$M231-SUM($Q231:W231),0))))))</f>
        <v>163750</v>
      </c>
      <c r="Y231" s="88">
        <f>IF($N231="정률법",IF((Y$27-$I231)&lt;0,0,IF((Y$27-$I231)=0,$M231*$P231/12*(12-$J231+1),IF((Y$27-$I231)&lt;$O231,($M231-SUM($P231:X231))*$P231,IF((Y$27-$I231)=$O231,$M231-SUM($N231:X231),0)))),IF($N231="정액법",IF((Y$27-$I231)&lt;0,0,IF((Y$27-$I231)=0,$M231*$P231/12*(12-$J231+1),IF((Y$27-$I231)&lt;$O231,$M231*$P231,IF((Y$27-$I231)=$O231,$M231-SUM($Q231:X231),0))))))</f>
        <v>163750</v>
      </c>
      <c r="Z231" s="88">
        <f>IF($N231="정률법",IF((Z$27-$I231)&lt;0,0,IF((Z$27-$I231)=0,$M231*$P231/12*(12-$J231+1),IF((Z$27-$I231)&lt;$O231,($M231-SUM($P231:Y231))*$P231,IF((Z$27-$I231)=$O231,$M231-SUM($N231:Y231),0)))),IF($N231="정액법",IF((Z$27-$I231)&lt;0,0,IF((Z$27-$I231)=0,$M231*$P231/12*(12-$J231+1),IF((Z$27-$I231)&lt;$O231,$M231*$P231,IF((Z$27-$I231)=$O231,$M231-SUM($Q231:Y231),0))))))</f>
        <v>163750</v>
      </c>
      <c r="AA231" s="88">
        <f>IF($N231="정률법",IF((AA$27-$I231)&lt;0,0,IF((AA$27-$I231)=0,$M231*$P231/12*(12-$J231+1),IF((AA$27-$I231)&lt;$O231,($M231-SUM($P231:Z231))*$P231,IF((AA$27-$I231)=$O231,$M231-SUM($N231:Z231),0)))),IF($N231="정액법",IF((AA$27-$I231)&lt;0,0,IF((AA$27-$I231)=0,$M231*$P231/12*(12-$J231+1),IF((AA$27-$I231)&lt;$O231,$M231*$P231,IF((AA$27-$I231)=$O231,$M231-SUM($Q231:Z231),0))))))</f>
        <v>163750</v>
      </c>
      <c r="AB231" s="88">
        <f>IF($N231="정률법",IF((AB$27-$I231)&lt;0,0,IF((AB$27-$I231)=0,$M231*$P231/12*(12-$J231+1),IF((AB$27-$I231)&lt;$O231,($M231-SUM($P231:AA231))*$P231,IF((AB$27-$I231)=$O231,$M231-SUM($N231:AA231),0)))),IF($N231="정액법",IF((AB$27-$I231)&lt;0,0,IF((AB$27-$I231)=0,$M231*$P231/12*(12-$J231+1),IF((AB$27-$I231)&lt;$O231,$M231*$P231,IF((AB$27-$I231)=$O231,$M231-SUM($Q231:AA231),0))))))</f>
        <v>0</v>
      </c>
      <c r="AC231" s="88">
        <f>IF($N231="정률법",IF((AC$27-$I231)&lt;0,0,IF((AC$27-$I231)=0,$M231*$P231/12*(12-$J231+1),IF((AC$27-$I231)&lt;$O231,($M231-SUM($P231:AB231))*$P231,IF((AC$27-$I231)=$O231,$M231-SUM($N231:AB231),0)))),IF($N231="정액법",IF((AC$27-$I231)&lt;0,0,IF((AC$27-$I231)=0,$M231*$P231/12*(12-$J231+1),IF((AC$27-$I231)&lt;$O231,$M231*$P231,IF((AC$27-$I231)=$O231,$M231-SUM($Q231:AB231),0))))))</f>
        <v>0</v>
      </c>
      <c r="AD231" s="88">
        <f>IF($N231="정률법",IF((AD$27-$I231)&lt;0,0,IF((AD$27-$I231)=0,$M231*$P231/12*(12-$J231+1),IF((AD$27-$I231)&lt;$O231,($M231-SUM($P231:AC231))*$P231,IF((AD$27-$I231)=$O231,$M231-SUM($N231:AC231),0)))),IF($N231="정액법",IF((AD$27-$I231)&lt;0,0,IF((AD$27-$I231)=0,$M231*$P231/12*(12-$J231+1),IF((AD$27-$I231)&lt;$O231,$M231*$P231,IF((AD$27-$I231)=$O231,$M231-SUM($Q231:AC231),0))))))</f>
        <v>0</v>
      </c>
      <c r="AE231" s="89"/>
      <c r="AF231" s="90">
        <f t="shared" ref="AF231:AF237" si="129">SUM(Q231:AE231)</f>
        <v>1310000</v>
      </c>
      <c r="AG231" s="88">
        <f t="shared" si="118"/>
        <v>0</v>
      </c>
      <c r="AH231" s="91">
        <f t="shared" si="119"/>
        <v>0</v>
      </c>
      <c r="AI231" s="77" t="s">
        <v>112</v>
      </c>
      <c r="AJ231" s="77"/>
      <c r="AK231" s="77"/>
      <c r="AL231" s="77"/>
      <c r="AM231" s="77"/>
      <c r="AN231" s="92" t="s">
        <v>71</v>
      </c>
    </row>
    <row r="232" spans="2:40" s="47" customFormat="1" ht="13.5" outlineLevel="2">
      <c r="B232" s="76">
        <v>30</v>
      </c>
      <c r="C232" s="77" t="s">
        <v>161</v>
      </c>
      <c r="D232" s="77" t="s">
        <v>162</v>
      </c>
      <c r="E232" s="78" t="s">
        <v>158</v>
      </c>
      <c r="F232" s="77">
        <v>1</v>
      </c>
      <c r="G232" s="191"/>
      <c r="H232" s="79">
        <v>41660</v>
      </c>
      <c r="I232" s="80">
        <f t="shared" si="120"/>
        <v>2014</v>
      </c>
      <c r="J232" s="81" t="str">
        <f t="shared" si="121"/>
        <v>01</v>
      </c>
      <c r="K232" s="82">
        <v>47920000</v>
      </c>
      <c r="L232" s="82">
        <v>11980000</v>
      </c>
      <c r="M232" s="83">
        <f t="shared" si="128"/>
        <v>59900000</v>
      </c>
      <c r="N232" s="84" t="s">
        <v>65</v>
      </c>
      <c r="O232" s="85">
        <v>8</v>
      </c>
      <c r="P232" s="86">
        <f>IF($N232="정액법",VLOOKUP($O232,[1]Data!$J$3:$L$62,2),IF($N232="정률법",VLOOKUP($O232,[1]Data!$J$3:$L$62,3),"입력검증"))</f>
        <v>0.125</v>
      </c>
      <c r="Q232" s="108"/>
      <c r="R232" s="108"/>
      <c r="S232" s="88">
        <f>IF($N232="정률법",IF((S$27-$I232)&lt;0,0,IF((S$27-$I232)=0,$M232*$P232/12*(12-$J232+1),IF((S$27-$I232)&lt;$O232,($M232-SUM($P232:R232))*$P232,IF((S$27-$I232)=$O232,$M232-SUM($N232:R232),0)))),IF($N232="정액법",IF((S$27-$I232)&lt;0,0,IF((S$27-$I232)=0,$M232*$P232/12*(12-$J232+1),IF((S$27-$I232)&lt;$O232,$M232*$P232,IF((S$27-$I232)=$O232,$M232-SUM($Q232:R232),0))))))</f>
        <v>0</v>
      </c>
      <c r="T232" s="88">
        <f>IF($N232="정률법",IF((T$27-$I232)&lt;0,0,IF((T$27-$I232)=0,$M232*$P232/12*(12-$J232+1),IF((T$27-$I232)&lt;$O232,($M232-SUM($P232:S232))*$P232,IF((T$27-$I232)=$O232,$M232-SUM($N232:S232),0)))),IF($N232="정액법",IF((T$27-$I232)&lt;0,0,IF((T$27-$I232)=0,$M232*$P232/12*(12-$J232+1),IF((T$27-$I232)&lt;$O232,$M232*$P232,IF((T$27-$I232)=$O232,$M232-SUM($Q232:S232),0))))))</f>
        <v>7487500</v>
      </c>
      <c r="U232" s="88">
        <f>IF($N232="정률법",IF((U$27-$I232)&lt;0,0,IF((U$27-$I232)=0,$M232*$P232/12*(12-$J232+1),IF((U$27-$I232)&lt;$O232,($M232-SUM($P232:T232))*$P232,IF((U$27-$I232)=$O232,$M232-SUM($N232:T232),0)))),IF($N232="정액법",IF((U$27-$I232)&lt;0,0,IF((U$27-$I232)=0,$M232*$P232/12*(12-$J232+1),IF((U$27-$I232)&lt;$O232,$M232*$P232,IF((U$27-$I232)=$O232,$M232-SUM($Q232:T232),0))))))</f>
        <v>7487500</v>
      </c>
      <c r="V232" s="88">
        <f>IF($N232="정률법",IF((V$27-$I232)&lt;0,0,IF((V$27-$I232)=0,$M232*$P232/12*(12-$J232+1),IF((V$27-$I232)&lt;$O232,($M232-SUM($P232:U232))*$P232,IF((V$27-$I232)=$O232,$M232-SUM($N232:U232),0)))),IF($N232="정액법",IF((V$27-$I232)&lt;0,0,IF((V$27-$I232)=0,$M232*$P232/12*(12-$J232+1),IF((V$27-$I232)&lt;$O232,$M232*$P232,IF((V$27-$I232)=$O232,$M232-SUM($Q232:U232),0))))))</f>
        <v>7487500</v>
      </c>
      <c r="W232" s="88">
        <f>IF($N232="정률법",IF((W$27-$I232)&lt;0,0,IF((W$27-$I232)=0,$M232*$P232/12*(12-$J232+1),IF((W$27-$I232)&lt;$O232,($M232-SUM($P232:V232))*$P232,IF((W$27-$I232)=$O232,$M232-SUM($N232:V232),0)))),IF($N232="정액법",IF((W$27-$I232)&lt;0,0,IF((W$27-$I232)=0,$M232*$P232/12*(12-$J232+1),IF((W$27-$I232)&lt;$O232,$M232*$P232,IF((W$27-$I232)=$O232,$M232-SUM($Q232:V232),0))))))</f>
        <v>7487500</v>
      </c>
      <c r="X232" s="88">
        <f>IF($N232="정률법",IF((X$27-$I232)&lt;0,0,IF((X$27-$I232)=0,$M232*$P232/12*(12-$J232+1),IF((X$27-$I232)&lt;$O232,($M232-SUM($P232:W232))*$P232,IF((X$27-$I232)=$O232,$M232-SUM($N232:W232),0)))),IF($N232="정액법",IF((X$27-$I232)&lt;0,0,IF((X$27-$I232)=0,$M232*$P232/12*(12-$J232+1),IF((X$27-$I232)&lt;$O232,$M232*$P232,IF((X$27-$I232)=$O232,$M232-SUM($Q232:W232),0))))))</f>
        <v>7487500</v>
      </c>
      <c r="Y232" s="88">
        <f>IF($N232="정률법",IF((Y$27-$I232)&lt;0,0,IF((Y$27-$I232)=0,$M232*$P232/12*(12-$J232+1),IF((Y$27-$I232)&lt;$O232,($M232-SUM($P232:X232))*$P232,IF((Y$27-$I232)=$O232,$M232-SUM($N232:X232),0)))),IF($N232="정액법",IF((Y$27-$I232)&lt;0,0,IF((Y$27-$I232)=0,$M232*$P232/12*(12-$J232+1),IF((Y$27-$I232)&lt;$O232,$M232*$P232,IF((Y$27-$I232)=$O232,$M232-SUM($Q232:X232),0))))))</f>
        <v>7487500</v>
      </c>
      <c r="Z232" s="88">
        <f>IF($N232="정률법",IF((Z$27-$I232)&lt;0,0,IF((Z$27-$I232)=0,$M232*$P232/12*(12-$J232+1),IF((Z$27-$I232)&lt;$O232,($M232-SUM($P232:Y232))*$P232,IF((Z$27-$I232)=$O232,$M232-SUM($N232:Y232),0)))),IF($N232="정액법",IF((Z$27-$I232)&lt;0,0,IF((Z$27-$I232)=0,$M232*$P232/12*(12-$J232+1),IF((Z$27-$I232)&lt;$O232,$M232*$P232,IF((Z$27-$I232)=$O232,$M232-SUM($Q232:Y232),0))))))</f>
        <v>7487500</v>
      </c>
      <c r="AA232" s="88">
        <f>IF($N232="정률법",IF((AA$27-$I232)&lt;0,0,IF((AA$27-$I232)=0,$M232*$P232/12*(12-$J232+1),IF((AA$27-$I232)&lt;$O232,($M232-SUM($P232:Z232))*$P232,IF((AA$27-$I232)=$O232,$M232-SUM($N232:Z232),0)))),IF($N232="정액법",IF((AA$27-$I232)&lt;0,0,IF((AA$27-$I232)=0,$M232*$P232/12*(12-$J232+1),IF((AA$27-$I232)&lt;$O232,$M232*$P232,IF((AA$27-$I232)=$O232,$M232-SUM($Q232:Z232),0))))))</f>
        <v>7487500</v>
      </c>
      <c r="AB232" s="88">
        <f>IF($N232="정률법",IF((AB$27-$I232)&lt;0,0,IF((AB$27-$I232)=0,$M232*$P232/12*(12-$J232+1),IF((AB$27-$I232)&lt;$O232,($M232-SUM($P232:AA232))*$P232,IF((AB$27-$I232)=$O232,$M232-SUM($N232:AA232),0)))),IF($N232="정액법",IF((AB$27-$I232)&lt;0,0,IF((AB$27-$I232)=0,$M232*$P232/12*(12-$J232+1),IF((AB$27-$I232)&lt;$O232,$M232*$P232,IF((AB$27-$I232)=$O232,$M232-SUM($Q232:AA232),0))))))</f>
        <v>0</v>
      </c>
      <c r="AC232" s="88">
        <f>IF($N232="정률법",IF((AC$27-$I232)&lt;0,0,IF((AC$27-$I232)=0,$M232*$P232/12*(12-$J232+1),IF((AC$27-$I232)&lt;$O232,($M232-SUM($P232:AB232))*$P232,IF((AC$27-$I232)=$O232,$M232-SUM($N232:AB232),0)))),IF($N232="정액법",IF((AC$27-$I232)&lt;0,0,IF((AC$27-$I232)=0,$M232*$P232/12*(12-$J232+1),IF((AC$27-$I232)&lt;$O232,$M232*$P232,IF((AC$27-$I232)=$O232,$M232-SUM($Q232:AB232),0))))))</f>
        <v>0</v>
      </c>
      <c r="AD232" s="88">
        <f>IF($N232="정률법",IF((AD$27-$I232)&lt;0,0,IF((AD$27-$I232)=0,$M232*$P232/12*(12-$J232+1),IF((AD$27-$I232)&lt;$O232,($M232-SUM($P232:AC232))*$P232,IF((AD$27-$I232)=$O232,$M232-SUM($N232:AC232),0)))),IF($N232="정액법",IF((AD$27-$I232)&lt;0,0,IF((AD$27-$I232)=0,$M232*$P232/12*(12-$J232+1),IF((AD$27-$I232)&lt;$O232,$M232*$P232,IF((AD$27-$I232)=$O232,$M232-SUM($Q232:AC232),0))))))</f>
        <v>0</v>
      </c>
      <c r="AE232" s="89"/>
      <c r="AF232" s="90">
        <f t="shared" si="129"/>
        <v>59900000</v>
      </c>
      <c r="AG232" s="88">
        <f t="shared" si="118"/>
        <v>0</v>
      </c>
      <c r="AH232" s="91">
        <f t="shared" si="119"/>
        <v>0</v>
      </c>
      <c r="AI232" s="77" t="s">
        <v>112</v>
      </c>
      <c r="AJ232" s="77"/>
      <c r="AK232" s="77"/>
      <c r="AL232" s="77"/>
      <c r="AM232" s="77"/>
      <c r="AN232" s="92" t="s">
        <v>71</v>
      </c>
    </row>
    <row r="233" spans="2:40" s="47" customFormat="1" ht="13.5" outlineLevel="2">
      <c r="B233" s="76">
        <v>31</v>
      </c>
      <c r="C233" s="77" t="s">
        <v>163</v>
      </c>
      <c r="D233" s="77" t="s">
        <v>164</v>
      </c>
      <c r="E233" s="78" t="s">
        <v>158</v>
      </c>
      <c r="F233" s="77">
        <v>1</v>
      </c>
      <c r="G233" s="191"/>
      <c r="H233" s="79">
        <v>41660</v>
      </c>
      <c r="I233" s="80">
        <f t="shared" si="120"/>
        <v>2014</v>
      </c>
      <c r="J233" s="81" t="str">
        <f t="shared" si="121"/>
        <v>01</v>
      </c>
      <c r="K233" s="82">
        <v>9824000</v>
      </c>
      <c r="L233" s="82">
        <v>2456000</v>
      </c>
      <c r="M233" s="83">
        <f t="shared" si="128"/>
        <v>12280000</v>
      </c>
      <c r="N233" s="84" t="s">
        <v>65</v>
      </c>
      <c r="O233" s="85">
        <v>8</v>
      </c>
      <c r="P233" s="86">
        <f>IF($N233="정액법",VLOOKUP($O233,[1]Data!$J$3:$L$62,2),IF($N233="정률법",VLOOKUP($O233,[1]Data!$J$3:$L$62,3),"입력검증"))</f>
        <v>0.125</v>
      </c>
      <c r="Q233" s="108"/>
      <c r="R233" s="108"/>
      <c r="S233" s="88">
        <f>IF($N233="정률법",IF((S$27-$I233)&lt;0,0,IF((S$27-$I233)=0,$M233*$P233/12*(12-$J233+1),IF((S$27-$I233)&lt;$O233,($M233-SUM($P233:R233))*$P233,IF((S$27-$I233)=$O233,$M233-SUM($N233:R233),0)))),IF($N233="정액법",IF((S$27-$I233)&lt;0,0,IF((S$27-$I233)=0,$M233*$P233/12*(12-$J233+1),IF((S$27-$I233)&lt;$O233,$M233*$P233,IF((S$27-$I233)=$O233,$M233-SUM($Q233:R233),0))))))</f>
        <v>0</v>
      </c>
      <c r="T233" s="88">
        <f>IF($N233="정률법",IF((T$27-$I233)&lt;0,0,IF((T$27-$I233)=0,$M233*$P233/12*(12-$J233+1),IF((T$27-$I233)&lt;$O233,($M233-SUM($P233:S233))*$P233,IF((T$27-$I233)=$O233,$M233-SUM($N233:S233),0)))),IF($N233="정액법",IF((T$27-$I233)&lt;0,0,IF((T$27-$I233)=0,$M233*$P233/12*(12-$J233+1),IF((T$27-$I233)&lt;$O233,$M233*$P233,IF((T$27-$I233)=$O233,$M233-SUM($Q233:S233),0))))))</f>
        <v>1535000</v>
      </c>
      <c r="U233" s="88">
        <f>IF($N233="정률법",IF((U$27-$I233)&lt;0,0,IF((U$27-$I233)=0,$M233*$P233/12*(12-$J233+1),IF((U$27-$I233)&lt;$O233,($M233-SUM($P233:T233))*$P233,IF((U$27-$I233)=$O233,$M233-SUM($N233:T233),0)))),IF($N233="정액법",IF((U$27-$I233)&lt;0,0,IF((U$27-$I233)=0,$M233*$P233/12*(12-$J233+1),IF((U$27-$I233)&lt;$O233,$M233*$P233,IF((U$27-$I233)=$O233,$M233-SUM($Q233:T233),0))))))</f>
        <v>1535000</v>
      </c>
      <c r="V233" s="88">
        <f>IF($N233="정률법",IF((V$27-$I233)&lt;0,0,IF((V$27-$I233)=0,$M233*$P233/12*(12-$J233+1),IF((V$27-$I233)&lt;$O233,($M233-SUM($P233:U233))*$P233,IF((V$27-$I233)=$O233,$M233-SUM($N233:U233),0)))),IF($N233="정액법",IF((V$27-$I233)&lt;0,0,IF((V$27-$I233)=0,$M233*$P233/12*(12-$J233+1),IF((V$27-$I233)&lt;$O233,$M233*$P233,IF((V$27-$I233)=$O233,$M233-SUM($Q233:U233),0))))))</f>
        <v>1535000</v>
      </c>
      <c r="W233" s="88">
        <f>IF($N233="정률법",IF((W$27-$I233)&lt;0,0,IF((W$27-$I233)=0,$M233*$P233/12*(12-$J233+1),IF((W$27-$I233)&lt;$O233,($M233-SUM($P233:V233))*$P233,IF((W$27-$I233)=$O233,$M233-SUM($N233:V233),0)))),IF($N233="정액법",IF((W$27-$I233)&lt;0,0,IF((W$27-$I233)=0,$M233*$P233/12*(12-$J233+1),IF((W$27-$I233)&lt;$O233,$M233*$P233,IF((W$27-$I233)=$O233,$M233-SUM($Q233:V233),0))))))</f>
        <v>1535000</v>
      </c>
      <c r="X233" s="88">
        <f>IF($N233="정률법",IF((X$27-$I233)&lt;0,0,IF((X$27-$I233)=0,$M233*$P233/12*(12-$J233+1),IF((X$27-$I233)&lt;$O233,($M233-SUM($P233:W233))*$P233,IF((X$27-$I233)=$O233,$M233-SUM($N233:W233),0)))),IF($N233="정액법",IF((X$27-$I233)&lt;0,0,IF((X$27-$I233)=0,$M233*$P233/12*(12-$J233+1),IF((X$27-$I233)&lt;$O233,$M233*$P233,IF((X$27-$I233)=$O233,$M233-SUM($Q233:W233),0))))))</f>
        <v>1535000</v>
      </c>
      <c r="Y233" s="88">
        <f>IF($N233="정률법",IF((Y$27-$I233)&lt;0,0,IF((Y$27-$I233)=0,$M233*$P233/12*(12-$J233+1),IF((Y$27-$I233)&lt;$O233,($M233-SUM($P233:X233))*$P233,IF((Y$27-$I233)=$O233,$M233-SUM($N233:X233),0)))),IF($N233="정액법",IF((Y$27-$I233)&lt;0,0,IF((Y$27-$I233)=0,$M233*$P233/12*(12-$J233+1),IF((Y$27-$I233)&lt;$O233,$M233*$P233,IF((Y$27-$I233)=$O233,$M233-SUM($Q233:X233),0))))))</f>
        <v>1535000</v>
      </c>
      <c r="Z233" s="88">
        <f>IF($N233="정률법",IF((Z$27-$I233)&lt;0,0,IF((Z$27-$I233)=0,$M233*$P233/12*(12-$J233+1),IF((Z$27-$I233)&lt;$O233,($M233-SUM($P233:Y233))*$P233,IF((Z$27-$I233)=$O233,$M233-SUM($N233:Y233),0)))),IF($N233="정액법",IF((Z$27-$I233)&lt;0,0,IF((Z$27-$I233)=0,$M233*$P233/12*(12-$J233+1),IF((Z$27-$I233)&lt;$O233,$M233*$P233,IF((Z$27-$I233)=$O233,$M233-SUM($Q233:Y233),0))))))</f>
        <v>1535000</v>
      </c>
      <c r="AA233" s="88">
        <f>IF($N233="정률법",IF((AA$27-$I233)&lt;0,0,IF((AA$27-$I233)=0,$M233*$P233/12*(12-$J233+1),IF((AA$27-$I233)&lt;$O233,($M233-SUM($P233:Z233))*$P233,IF((AA$27-$I233)=$O233,$M233-SUM($N233:Z233),0)))),IF($N233="정액법",IF((AA$27-$I233)&lt;0,0,IF((AA$27-$I233)=0,$M233*$P233/12*(12-$J233+1),IF((AA$27-$I233)&lt;$O233,$M233*$P233,IF((AA$27-$I233)=$O233,$M233-SUM($Q233:Z233),0))))))</f>
        <v>1535000</v>
      </c>
      <c r="AB233" s="88">
        <f>IF($N233="정률법",IF((AB$27-$I233)&lt;0,0,IF((AB$27-$I233)=0,$M233*$P233/12*(12-$J233+1),IF((AB$27-$I233)&lt;$O233,($M233-SUM($P233:AA233))*$P233,IF((AB$27-$I233)=$O233,$M233-SUM($N233:AA233),0)))),IF($N233="정액법",IF((AB$27-$I233)&lt;0,0,IF((AB$27-$I233)=0,$M233*$P233/12*(12-$J233+1),IF((AB$27-$I233)&lt;$O233,$M233*$P233,IF((AB$27-$I233)=$O233,$M233-SUM($Q233:AA233),0))))))</f>
        <v>0</v>
      </c>
      <c r="AC233" s="88">
        <f>IF($N233="정률법",IF((AC$27-$I233)&lt;0,0,IF((AC$27-$I233)=0,$M233*$P233/12*(12-$J233+1),IF((AC$27-$I233)&lt;$O233,($M233-SUM($P233:AB233))*$P233,IF((AC$27-$I233)=$O233,$M233-SUM($N233:AB233),0)))),IF($N233="정액법",IF((AC$27-$I233)&lt;0,0,IF((AC$27-$I233)=0,$M233*$P233/12*(12-$J233+1),IF((AC$27-$I233)&lt;$O233,$M233*$P233,IF((AC$27-$I233)=$O233,$M233-SUM($Q233:AB233),0))))))</f>
        <v>0</v>
      </c>
      <c r="AD233" s="88">
        <f>IF($N233="정률법",IF((AD$27-$I233)&lt;0,0,IF((AD$27-$I233)=0,$M233*$P233/12*(12-$J233+1),IF((AD$27-$I233)&lt;$O233,($M233-SUM($P233:AC233))*$P233,IF((AD$27-$I233)=$O233,$M233-SUM($N233:AC233),0)))),IF($N233="정액법",IF((AD$27-$I233)&lt;0,0,IF((AD$27-$I233)=0,$M233*$P233/12*(12-$J233+1),IF((AD$27-$I233)&lt;$O233,$M233*$P233,IF((AD$27-$I233)=$O233,$M233-SUM($Q233:AC233),0))))))</f>
        <v>0</v>
      </c>
      <c r="AE233" s="89"/>
      <c r="AF233" s="90">
        <f t="shared" si="129"/>
        <v>12280000</v>
      </c>
      <c r="AG233" s="88">
        <f t="shared" si="118"/>
        <v>0</v>
      </c>
      <c r="AH233" s="91">
        <f t="shared" si="119"/>
        <v>0</v>
      </c>
      <c r="AI233" s="77" t="s">
        <v>112</v>
      </c>
      <c r="AJ233" s="77"/>
      <c r="AK233" s="77"/>
      <c r="AL233" s="77"/>
      <c r="AM233" s="77"/>
      <c r="AN233" s="92" t="s">
        <v>71</v>
      </c>
    </row>
    <row r="234" spans="2:40" s="47" customFormat="1" ht="13.5" outlineLevel="2">
      <c r="B234" s="76">
        <v>32</v>
      </c>
      <c r="C234" s="77" t="s">
        <v>165</v>
      </c>
      <c r="D234" s="77" t="s">
        <v>166</v>
      </c>
      <c r="E234" s="78" t="s">
        <v>158</v>
      </c>
      <c r="F234" s="77">
        <v>1</v>
      </c>
      <c r="G234" s="191"/>
      <c r="H234" s="79">
        <v>41660</v>
      </c>
      <c r="I234" s="80">
        <f t="shared" si="120"/>
        <v>2014</v>
      </c>
      <c r="J234" s="81" t="str">
        <f t="shared" si="121"/>
        <v>01</v>
      </c>
      <c r="K234" s="82">
        <v>6544000</v>
      </c>
      <c r="L234" s="82">
        <v>1636000</v>
      </c>
      <c r="M234" s="83">
        <f t="shared" si="128"/>
        <v>8180000</v>
      </c>
      <c r="N234" s="84" t="s">
        <v>65</v>
      </c>
      <c r="O234" s="85">
        <v>8</v>
      </c>
      <c r="P234" s="86">
        <f>IF($N234="정액법",VLOOKUP($O234,[1]Data!$J$3:$L$62,2),IF($N234="정률법",VLOOKUP($O234,[1]Data!$J$3:$L$62,3),"입력검증"))</f>
        <v>0.125</v>
      </c>
      <c r="Q234" s="108"/>
      <c r="R234" s="108"/>
      <c r="S234" s="88">
        <f>IF($N234="정률법",IF((S$27-$I234)&lt;0,0,IF((S$27-$I234)=0,$M234*$P234/12*(12-$J234+1),IF((S$27-$I234)&lt;$O234,($M234-SUM($P234:R234))*$P234,IF((S$27-$I234)=$O234,$M234-SUM($N234:R234),0)))),IF($N234="정액법",IF((S$27-$I234)&lt;0,0,IF((S$27-$I234)=0,$M234*$P234/12*(12-$J234+1),IF((S$27-$I234)&lt;$O234,$M234*$P234,IF((S$27-$I234)=$O234,$M234-SUM($Q234:R234),0))))))</f>
        <v>0</v>
      </c>
      <c r="T234" s="88">
        <f>IF($N234="정률법",IF((T$27-$I234)&lt;0,0,IF((T$27-$I234)=0,$M234*$P234/12*(12-$J234+1),IF((T$27-$I234)&lt;$O234,($M234-SUM($P234:S234))*$P234,IF((T$27-$I234)=$O234,$M234-SUM($N234:S234),0)))),IF($N234="정액법",IF((T$27-$I234)&lt;0,0,IF((T$27-$I234)=0,$M234*$P234/12*(12-$J234+1),IF((T$27-$I234)&lt;$O234,$M234*$P234,IF((T$27-$I234)=$O234,$M234-SUM($Q234:S234),0))))))</f>
        <v>1022500</v>
      </c>
      <c r="U234" s="88">
        <f>IF($N234="정률법",IF((U$27-$I234)&lt;0,0,IF((U$27-$I234)=0,$M234*$P234/12*(12-$J234+1),IF((U$27-$I234)&lt;$O234,($M234-SUM($P234:T234))*$P234,IF((U$27-$I234)=$O234,$M234-SUM($N234:T234),0)))),IF($N234="정액법",IF((U$27-$I234)&lt;0,0,IF((U$27-$I234)=0,$M234*$P234/12*(12-$J234+1),IF((U$27-$I234)&lt;$O234,$M234*$P234,IF((U$27-$I234)=$O234,$M234-SUM($Q234:T234),0))))))</f>
        <v>1022500</v>
      </c>
      <c r="V234" s="88">
        <f>IF($N234="정률법",IF((V$27-$I234)&lt;0,0,IF((V$27-$I234)=0,$M234*$P234/12*(12-$J234+1),IF((V$27-$I234)&lt;$O234,($M234-SUM($P234:U234))*$P234,IF((V$27-$I234)=$O234,$M234-SUM($N234:U234),0)))),IF($N234="정액법",IF((V$27-$I234)&lt;0,0,IF((V$27-$I234)=0,$M234*$P234/12*(12-$J234+1),IF((V$27-$I234)&lt;$O234,$M234*$P234,IF((V$27-$I234)=$O234,$M234-SUM($Q234:U234),0))))))</f>
        <v>1022500</v>
      </c>
      <c r="W234" s="88">
        <f>IF($N234="정률법",IF((W$27-$I234)&lt;0,0,IF((W$27-$I234)=0,$M234*$P234/12*(12-$J234+1),IF((W$27-$I234)&lt;$O234,($M234-SUM($P234:V234))*$P234,IF((W$27-$I234)=$O234,$M234-SUM($N234:V234),0)))),IF($N234="정액법",IF((W$27-$I234)&lt;0,0,IF((W$27-$I234)=0,$M234*$P234/12*(12-$J234+1),IF((W$27-$I234)&lt;$O234,$M234*$P234,IF((W$27-$I234)=$O234,$M234-SUM($Q234:V234),0))))))</f>
        <v>1022500</v>
      </c>
      <c r="X234" s="88">
        <f>IF($N234="정률법",IF((X$27-$I234)&lt;0,0,IF((X$27-$I234)=0,$M234*$P234/12*(12-$J234+1),IF((X$27-$I234)&lt;$O234,($M234-SUM($P234:W234))*$P234,IF((X$27-$I234)=$O234,$M234-SUM($N234:W234),0)))),IF($N234="정액법",IF((X$27-$I234)&lt;0,0,IF((X$27-$I234)=0,$M234*$P234/12*(12-$J234+1),IF((X$27-$I234)&lt;$O234,$M234*$P234,IF((X$27-$I234)=$O234,$M234-SUM($Q234:W234),0))))))</f>
        <v>1022500</v>
      </c>
      <c r="Y234" s="88">
        <f>IF($N234="정률법",IF((Y$27-$I234)&lt;0,0,IF((Y$27-$I234)=0,$M234*$P234/12*(12-$J234+1),IF((Y$27-$I234)&lt;$O234,($M234-SUM($P234:X234))*$P234,IF((Y$27-$I234)=$O234,$M234-SUM($N234:X234),0)))),IF($N234="정액법",IF((Y$27-$I234)&lt;0,0,IF((Y$27-$I234)=0,$M234*$P234/12*(12-$J234+1),IF((Y$27-$I234)&lt;$O234,$M234*$P234,IF((Y$27-$I234)=$O234,$M234-SUM($Q234:X234),0))))))</f>
        <v>1022500</v>
      </c>
      <c r="Z234" s="88">
        <f>IF($N234="정률법",IF((Z$27-$I234)&lt;0,0,IF((Z$27-$I234)=0,$M234*$P234/12*(12-$J234+1),IF((Z$27-$I234)&lt;$O234,($M234-SUM($P234:Y234))*$P234,IF((Z$27-$I234)=$O234,$M234-SUM($N234:Y234),0)))),IF($N234="정액법",IF((Z$27-$I234)&lt;0,0,IF((Z$27-$I234)=0,$M234*$P234/12*(12-$J234+1),IF((Z$27-$I234)&lt;$O234,$M234*$P234,IF((Z$27-$I234)=$O234,$M234-SUM($Q234:Y234),0))))))</f>
        <v>1022500</v>
      </c>
      <c r="AA234" s="88">
        <f>IF($N234="정률법",IF((AA$27-$I234)&lt;0,0,IF((AA$27-$I234)=0,$M234*$P234/12*(12-$J234+1),IF((AA$27-$I234)&lt;$O234,($M234-SUM($P234:Z234))*$P234,IF((AA$27-$I234)=$O234,$M234-SUM($N234:Z234),0)))),IF($N234="정액법",IF((AA$27-$I234)&lt;0,0,IF((AA$27-$I234)=0,$M234*$P234/12*(12-$J234+1),IF((AA$27-$I234)&lt;$O234,$M234*$P234,IF((AA$27-$I234)=$O234,$M234-SUM($Q234:Z234),0))))))</f>
        <v>1022500</v>
      </c>
      <c r="AB234" s="88">
        <f>IF($N234="정률법",IF((AB$27-$I234)&lt;0,0,IF((AB$27-$I234)=0,$M234*$P234/12*(12-$J234+1),IF((AB$27-$I234)&lt;$O234,($M234-SUM($P234:AA234))*$P234,IF((AB$27-$I234)=$O234,$M234-SUM($N234:AA234),0)))),IF($N234="정액법",IF((AB$27-$I234)&lt;0,0,IF((AB$27-$I234)=0,$M234*$P234/12*(12-$J234+1),IF((AB$27-$I234)&lt;$O234,$M234*$P234,IF((AB$27-$I234)=$O234,$M234-SUM($Q234:AA234),0))))))</f>
        <v>0</v>
      </c>
      <c r="AC234" s="88">
        <f>IF($N234="정률법",IF((AC$27-$I234)&lt;0,0,IF((AC$27-$I234)=0,$M234*$P234/12*(12-$J234+1),IF((AC$27-$I234)&lt;$O234,($M234-SUM($P234:AB234))*$P234,IF((AC$27-$I234)=$O234,$M234-SUM($N234:AB234),0)))),IF($N234="정액법",IF((AC$27-$I234)&lt;0,0,IF((AC$27-$I234)=0,$M234*$P234/12*(12-$J234+1),IF((AC$27-$I234)&lt;$O234,$M234*$P234,IF((AC$27-$I234)=$O234,$M234-SUM($Q234:AB234),0))))))</f>
        <v>0</v>
      </c>
      <c r="AD234" s="88">
        <f>IF($N234="정률법",IF((AD$27-$I234)&lt;0,0,IF((AD$27-$I234)=0,$M234*$P234/12*(12-$J234+1),IF((AD$27-$I234)&lt;$O234,($M234-SUM($P234:AC234))*$P234,IF((AD$27-$I234)=$O234,$M234-SUM($N234:AC234),0)))),IF($N234="정액법",IF((AD$27-$I234)&lt;0,0,IF((AD$27-$I234)=0,$M234*$P234/12*(12-$J234+1),IF((AD$27-$I234)&lt;$O234,$M234*$P234,IF((AD$27-$I234)=$O234,$M234-SUM($Q234:AC234),0))))))</f>
        <v>0</v>
      </c>
      <c r="AE234" s="89"/>
      <c r="AF234" s="90">
        <f t="shared" si="129"/>
        <v>8180000</v>
      </c>
      <c r="AG234" s="88">
        <f t="shared" si="118"/>
        <v>0</v>
      </c>
      <c r="AH234" s="91">
        <f t="shared" si="119"/>
        <v>0</v>
      </c>
      <c r="AI234" s="77" t="s">
        <v>112</v>
      </c>
      <c r="AJ234" s="77"/>
      <c r="AK234" s="77"/>
      <c r="AL234" s="77"/>
      <c r="AM234" s="77"/>
      <c r="AN234" s="92" t="s">
        <v>71</v>
      </c>
    </row>
    <row r="235" spans="2:40" s="47" customFormat="1" ht="13.5" outlineLevel="2">
      <c r="B235" s="76">
        <v>33</v>
      </c>
      <c r="C235" s="77" t="s">
        <v>167</v>
      </c>
      <c r="D235" s="77" t="s">
        <v>168</v>
      </c>
      <c r="E235" s="78" t="s">
        <v>169</v>
      </c>
      <c r="F235" s="77">
        <v>1</v>
      </c>
      <c r="G235" s="191"/>
      <c r="H235" s="79">
        <v>41660</v>
      </c>
      <c r="I235" s="80">
        <f t="shared" si="120"/>
        <v>2014</v>
      </c>
      <c r="J235" s="81" t="str">
        <f t="shared" si="121"/>
        <v>01</v>
      </c>
      <c r="K235" s="82">
        <v>5600000</v>
      </c>
      <c r="L235" s="82">
        <v>1400000</v>
      </c>
      <c r="M235" s="83">
        <f t="shared" si="128"/>
        <v>7000000</v>
      </c>
      <c r="N235" s="84" t="s">
        <v>65</v>
      </c>
      <c r="O235" s="85">
        <v>8</v>
      </c>
      <c r="P235" s="86">
        <f>IF($N235="정액법",VLOOKUP($O235,[1]Data!$J$3:$L$62,2),IF($N235="정률법",VLOOKUP($O235,[1]Data!$J$3:$L$62,3),"입력검증"))</f>
        <v>0.125</v>
      </c>
      <c r="Q235" s="108"/>
      <c r="R235" s="108"/>
      <c r="S235" s="88">
        <f>IF($N235="정률법",IF((S$27-$I235)&lt;0,0,IF((S$27-$I235)=0,$M235*$P235/12*(12-$J235+1),IF((S$27-$I235)&lt;$O235,($M235-SUM($P235:R235))*$P235,IF((S$27-$I235)=$O235,$M235-SUM($N235:R235),0)))),IF($N235="정액법",IF((S$27-$I235)&lt;0,0,IF((S$27-$I235)=0,$M235*$P235/12*(12-$J235+1),IF((S$27-$I235)&lt;$O235,$M235*$P235,IF((S$27-$I235)=$O235,$M235-SUM($Q235:R235),0))))))</f>
        <v>0</v>
      </c>
      <c r="T235" s="88">
        <f>IF($N235="정률법",IF((T$27-$I235)&lt;0,0,IF((T$27-$I235)=0,$M235*$P235/12*(12-$J235+1),IF((T$27-$I235)&lt;$O235,($M235-SUM($P235:S235))*$P235,IF((T$27-$I235)=$O235,$M235-SUM($N235:S235),0)))),IF($N235="정액법",IF((T$27-$I235)&lt;0,0,IF((T$27-$I235)=0,$M235*$P235/12*(12-$J235+1),IF((T$27-$I235)&lt;$O235,$M235*$P235,IF((T$27-$I235)=$O235,$M235-SUM($Q235:S235),0))))))</f>
        <v>875000</v>
      </c>
      <c r="U235" s="88">
        <f>IF($N235="정률법",IF((U$27-$I235)&lt;0,0,IF((U$27-$I235)=0,$M235*$P235/12*(12-$J235+1),IF((U$27-$I235)&lt;$O235,($M235-SUM($P235:T235))*$P235,IF((U$27-$I235)=$O235,$M235-SUM($N235:T235),0)))),IF($N235="정액법",IF((U$27-$I235)&lt;0,0,IF((U$27-$I235)=0,$M235*$P235/12*(12-$J235+1),IF((U$27-$I235)&lt;$O235,$M235*$P235,IF((U$27-$I235)=$O235,$M235-SUM($Q235:T235),0))))))</f>
        <v>875000</v>
      </c>
      <c r="V235" s="88">
        <f>IF($N235="정률법",IF((V$27-$I235)&lt;0,0,IF((V$27-$I235)=0,$M235*$P235/12*(12-$J235+1),IF((V$27-$I235)&lt;$O235,($M235-SUM($P235:U235))*$P235,IF((V$27-$I235)=$O235,$M235-SUM($N235:U235),0)))),IF($N235="정액법",IF((V$27-$I235)&lt;0,0,IF((V$27-$I235)=0,$M235*$P235/12*(12-$J235+1),IF((V$27-$I235)&lt;$O235,$M235*$P235,IF((V$27-$I235)=$O235,$M235-SUM($Q235:U235),0))))))</f>
        <v>875000</v>
      </c>
      <c r="W235" s="88">
        <f>IF($N235="정률법",IF((W$27-$I235)&lt;0,0,IF((W$27-$I235)=0,$M235*$P235/12*(12-$J235+1),IF((W$27-$I235)&lt;$O235,($M235-SUM($P235:V235))*$P235,IF((W$27-$I235)=$O235,$M235-SUM($N235:V235),0)))),IF($N235="정액법",IF((W$27-$I235)&lt;0,0,IF((W$27-$I235)=0,$M235*$P235/12*(12-$J235+1),IF((W$27-$I235)&lt;$O235,$M235*$P235,IF((W$27-$I235)=$O235,$M235-SUM($Q235:V235),0))))))</f>
        <v>875000</v>
      </c>
      <c r="X235" s="88">
        <f>IF($N235="정률법",IF((X$27-$I235)&lt;0,0,IF((X$27-$I235)=0,$M235*$P235/12*(12-$J235+1),IF((X$27-$I235)&lt;$O235,($M235-SUM($P235:W235))*$P235,IF((X$27-$I235)=$O235,$M235-SUM($N235:W235),0)))),IF($N235="정액법",IF((X$27-$I235)&lt;0,0,IF((X$27-$I235)=0,$M235*$P235/12*(12-$J235+1),IF((X$27-$I235)&lt;$O235,$M235*$P235,IF((X$27-$I235)=$O235,$M235-SUM($Q235:W235),0))))))</f>
        <v>875000</v>
      </c>
      <c r="Y235" s="88">
        <f>IF($N235="정률법",IF((Y$27-$I235)&lt;0,0,IF((Y$27-$I235)=0,$M235*$P235/12*(12-$J235+1),IF((Y$27-$I235)&lt;$O235,($M235-SUM($P235:X235))*$P235,IF((Y$27-$I235)=$O235,$M235-SUM($N235:X235),0)))),IF($N235="정액법",IF((Y$27-$I235)&lt;0,0,IF((Y$27-$I235)=0,$M235*$P235/12*(12-$J235+1),IF((Y$27-$I235)&lt;$O235,$M235*$P235,IF((Y$27-$I235)=$O235,$M235-SUM($Q235:X235),0))))))</f>
        <v>875000</v>
      </c>
      <c r="Z235" s="88">
        <f>IF($N235="정률법",IF((Z$27-$I235)&lt;0,0,IF((Z$27-$I235)=0,$M235*$P235/12*(12-$J235+1),IF((Z$27-$I235)&lt;$O235,($M235-SUM($P235:Y235))*$P235,IF((Z$27-$I235)=$O235,$M235-SUM($N235:Y235),0)))),IF($N235="정액법",IF((Z$27-$I235)&lt;0,0,IF((Z$27-$I235)=0,$M235*$P235/12*(12-$J235+1),IF((Z$27-$I235)&lt;$O235,$M235*$P235,IF((Z$27-$I235)=$O235,$M235-SUM($Q235:Y235),0))))))</f>
        <v>875000</v>
      </c>
      <c r="AA235" s="88">
        <f>IF($N235="정률법",IF((AA$27-$I235)&lt;0,0,IF((AA$27-$I235)=0,$M235*$P235/12*(12-$J235+1),IF((AA$27-$I235)&lt;$O235,($M235-SUM($P235:Z235))*$P235,IF((AA$27-$I235)=$O235,$M235-SUM($N235:Z235),0)))),IF($N235="정액법",IF((AA$27-$I235)&lt;0,0,IF((AA$27-$I235)=0,$M235*$P235/12*(12-$J235+1),IF((AA$27-$I235)&lt;$O235,$M235*$P235,IF((AA$27-$I235)=$O235,$M235-SUM($Q235:Z235),0))))))</f>
        <v>875000</v>
      </c>
      <c r="AB235" s="88">
        <f>IF($N235="정률법",IF((AB$27-$I235)&lt;0,0,IF((AB$27-$I235)=0,$M235*$P235/12*(12-$J235+1),IF((AB$27-$I235)&lt;$O235,($M235-SUM($P235:AA235))*$P235,IF((AB$27-$I235)=$O235,$M235-SUM($N235:AA235),0)))),IF($N235="정액법",IF((AB$27-$I235)&lt;0,0,IF((AB$27-$I235)=0,$M235*$P235/12*(12-$J235+1),IF((AB$27-$I235)&lt;$O235,$M235*$P235,IF((AB$27-$I235)=$O235,$M235-SUM($Q235:AA235),0))))))</f>
        <v>0</v>
      </c>
      <c r="AC235" s="88">
        <f>IF($N235="정률법",IF((AC$27-$I235)&lt;0,0,IF((AC$27-$I235)=0,$M235*$P235/12*(12-$J235+1),IF((AC$27-$I235)&lt;$O235,($M235-SUM($P235:AB235))*$P235,IF((AC$27-$I235)=$O235,$M235-SUM($N235:AB235),0)))),IF($N235="정액법",IF((AC$27-$I235)&lt;0,0,IF((AC$27-$I235)=0,$M235*$P235/12*(12-$J235+1),IF((AC$27-$I235)&lt;$O235,$M235*$P235,IF((AC$27-$I235)=$O235,$M235-SUM($Q235:AB235),0))))))</f>
        <v>0</v>
      </c>
      <c r="AD235" s="88">
        <f>IF($N235="정률법",IF((AD$27-$I235)&lt;0,0,IF((AD$27-$I235)=0,$M235*$P235/12*(12-$J235+1),IF((AD$27-$I235)&lt;$O235,($M235-SUM($P235:AC235))*$P235,IF((AD$27-$I235)=$O235,$M235-SUM($N235:AC235),0)))),IF($N235="정액법",IF((AD$27-$I235)&lt;0,0,IF((AD$27-$I235)=0,$M235*$P235/12*(12-$J235+1),IF((AD$27-$I235)&lt;$O235,$M235*$P235,IF((AD$27-$I235)=$O235,$M235-SUM($Q235:AC235),0))))))</f>
        <v>0</v>
      </c>
      <c r="AE235" s="89"/>
      <c r="AF235" s="90">
        <f t="shared" si="129"/>
        <v>7000000</v>
      </c>
      <c r="AG235" s="88">
        <f t="shared" si="118"/>
        <v>0</v>
      </c>
      <c r="AH235" s="91">
        <f t="shared" si="119"/>
        <v>0</v>
      </c>
      <c r="AI235" s="77" t="s">
        <v>112</v>
      </c>
      <c r="AJ235" s="77"/>
      <c r="AK235" s="77"/>
      <c r="AL235" s="77"/>
      <c r="AM235" s="77"/>
      <c r="AN235" s="92" t="s">
        <v>71</v>
      </c>
    </row>
    <row r="236" spans="2:40" s="47" customFormat="1" ht="13.5" outlineLevel="2">
      <c r="B236" s="76">
        <v>34</v>
      </c>
      <c r="C236" s="77" t="s">
        <v>170</v>
      </c>
      <c r="D236" s="77" t="s">
        <v>171</v>
      </c>
      <c r="E236" s="78" t="s">
        <v>172</v>
      </c>
      <c r="F236" s="77">
        <v>1</v>
      </c>
      <c r="G236" s="191"/>
      <c r="H236" s="79">
        <v>41660</v>
      </c>
      <c r="I236" s="80">
        <f t="shared" si="120"/>
        <v>2014</v>
      </c>
      <c r="J236" s="81" t="str">
        <f t="shared" si="121"/>
        <v>01</v>
      </c>
      <c r="K236" s="82">
        <v>1440000</v>
      </c>
      <c r="L236" s="82">
        <v>360000</v>
      </c>
      <c r="M236" s="83">
        <f t="shared" si="128"/>
        <v>1800000</v>
      </c>
      <c r="N236" s="84" t="s">
        <v>65</v>
      </c>
      <c r="O236" s="85">
        <v>8</v>
      </c>
      <c r="P236" s="86">
        <f>IF($N236="정액법",VLOOKUP($O236,[1]Data!$J$3:$L$62,2),IF($N236="정률법",VLOOKUP($O236,[1]Data!$J$3:$L$62,3),"입력검증"))</f>
        <v>0.125</v>
      </c>
      <c r="Q236" s="108"/>
      <c r="R236" s="108"/>
      <c r="S236" s="88">
        <f>IF($N236="정률법",IF((S$27-$I236)&lt;0,0,IF((S$27-$I236)=0,$M236*$P236/12*(12-$J236+1),IF((S$27-$I236)&lt;$O236,($M236-SUM($P236:R236))*$P236,IF((S$27-$I236)=$O236,$M236-SUM($N236:R236),0)))),IF($N236="정액법",IF((S$27-$I236)&lt;0,0,IF((S$27-$I236)=0,$M236*$P236/12*(12-$J236+1),IF((S$27-$I236)&lt;$O236,$M236*$P236,IF((S$27-$I236)=$O236,$M236-SUM($Q236:R236),0))))))</f>
        <v>0</v>
      </c>
      <c r="T236" s="88">
        <f>IF($N236="정률법",IF((T$27-$I236)&lt;0,0,IF((T$27-$I236)=0,$M236*$P236/12*(12-$J236+1),IF((T$27-$I236)&lt;$O236,($M236-SUM($P236:S236))*$P236,IF((T$27-$I236)=$O236,$M236-SUM($N236:S236),0)))),IF($N236="정액법",IF((T$27-$I236)&lt;0,0,IF((T$27-$I236)=0,$M236*$P236/12*(12-$J236+1),IF((T$27-$I236)&lt;$O236,$M236*$P236,IF((T$27-$I236)=$O236,$M236-SUM($Q236:S236),0))))))</f>
        <v>225000</v>
      </c>
      <c r="U236" s="88">
        <f>IF($N236="정률법",IF((U$27-$I236)&lt;0,0,IF((U$27-$I236)=0,$M236*$P236/12*(12-$J236+1),IF((U$27-$I236)&lt;$O236,($M236-SUM($P236:T236))*$P236,IF((U$27-$I236)=$O236,$M236-SUM($N236:T236),0)))),IF($N236="정액법",IF((U$27-$I236)&lt;0,0,IF((U$27-$I236)=0,$M236*$P236/12*(12-$J236+1),IF((U$27-$I236)&lt;$O236,$M236*$P236,IF((U$27-$I236)=$O236,$M236-SUM($Q236:T236),0))))))</f>
        <v>225000</v>
      </c>
      <c r="V236" s="88">
        <f>IF($N236="정률법",IF((V$27-$I236)&lt;0,0,IF((V$27-$I236)=0,$M236*$P236/12*(12-$J236+1),IF((V$27-$I236)&lt;$O236,($M236-SUM($P236:U236))*$P236,IF((V$27-$I236)=$O236,$M236-SUM($N236:U236),0)))),IF($N236="정액법",IF((V$27-$I236)&lt;0,0,IF((V$27-$I236)=0,$M236*$P236/12*(12-$J236+1),IF((V$27-$I236)&lt;$O236,$M236*$P236,IF((V$27-$I236)=$O236,$M236-SUM($Q236:U236),0))))))</f>
        <v>225000</v>
      </c>
      <c r="W236" s="88">
        <f>IF($N236="정률법",IF((W$27-$I236)&lt;0,0,IF((W$27-$I236)=0,$M236*$P236/12*(12-$J236+1),IF((W$27-$I236)&lt;$O236,($M236-SUM($P236:V236))*$P236,IF((W$27-$I236)=$O236,$M236-SUM($N236:V236),0)))),IF($N236="정액법",IF((W$27-$I236)&lt;0,0,IF((W$27-$I236)=0,$M236*$P236/12*(12-$J236+1),IF((W$27-$I236)&lt;$O236,$M236*$P236,IF((W$27-$I236)=$O236,$M236-SUM($Q236:V236),0))))))</f>
        <v>225000</v>
      </c>
      <c r="X236" s="88">
        <f>IF($N236="정률법",IF((X$27-$I236)&lt;0,0,IF((X$27-$I236)=0,$M236*$P236/12*(12-$J236+1),IF((X$27-$I236)&lt;$O236,($M236-SUM($P236:W236))*$P236,IF((X$27-$I236)=$O236,$M236-SUM($N236:W236),0)))),IF($N236="정액법",IF((X$27-$I236)&lt;0,0,IF((X$27-$I236)=0,$M236*$P236/12*(12-$J236+1),IF((X$27-$I236)&lt;$O236,$M236*$P236,IF((X$27-$I236)=$O236,$M236-SUM($Q236:W236),0))))))</f>
        <v>225000</v>
      </c>
      <c r="Y236" s="88">
        <f>IF($N236="정률법",IF((Y$27-$I236)&lt;0,0,IF((Y$27-$I236)=0,$M236*$P236/12*(12-$J236+1),IF((Y$27-$I236)&lt;$O236,($M236-SUM($P236:X236))*$P236,IF((Y$27-$I236)=$O236,$M236-SUM($N236:X236),0)))),IF($N236="정액법",IF((Y$27-$I236)&lt;0,0,IF((Y$27-$I236)=0,$M236*$P236/12*(12-$J236+1),IF((Y$27-$I236)&lt;$O236,$M236*$P236,IF((Y$27-$I236)=$O236,$M236-SUM($Q236:X236),0))))))</f>
        <v>225000</v>
      </c>
      <c r="Z236" s="88">
        <f>IF($N236="정률법",IF((Z$27-$I236)&lt;0,0,IF((Z$27-$I236)=0,$M236*$P236/12*(12-$J236+1),IF((Z$27-$I236)&lt;$O236,($M236-SUM($P236:Y236))*$P236,IF((Z$27-$I236)=$O236,$M236-SUM($N236:Y236),0)))),IF($N236="정액법",IF((Z$27-$I236)&lt;0,0,IF((Z$27-$I236)=0,$M236*$P236/12*(12-$J236+1),IF((Z$27-$I236)&lt;$O236,$M236*$P236,IF((Z$27-$I236)=$O236,$M236-SUM($Q236:Y236),0))))))</f>
        <v>225000</v>
      </c>
      <c r="AA236" s="88">
        <f>IF($N236="정률법",IF((AA$27-$I236)&lt;0,0,IF((AA$27-$I236)=0,$M236*$P236/12*(12-$J236+1),IF((AA$27-$I236)&lt;$O236,($M236-SUM($P236:Z236))*$P236,IF((AA$27-$I236)=$O236,$M236-SUM($N236:Z236),0)))),IF($N236="정액법",IF((AA$27-$I236)&lt;0,0,IF((AA$27-$I236)=0,$M236*$P236/12*(12-$J236+1),IF((AA$27-$I236)&lt;$O236,$M236*$P236,IF((AA$27-$I236)=$O236,$M236-SUM($Q236:Z236),0))))))</f>
        <v>225000</v>
      </c>
      <c r="AB236" s="88">
        <f>IF($N236="정률법",IF((AB$27-$I236)&lt;0,0,IF((AB$27-$I236)=0,$M236*$P236/12*(12-$J236+1),IF((AB$27-$I236)&lt;$O236,($M236-SUM($P236:AA236))*$P236,IF((AB$27-$I236)=$O236,$M236-SUM($N236:AA236),0)))),IF($N236="정액법",IF((AB$27-$I236)&lt;0,0,IF((AB$27-$I236)=0,$M236*$P236/12*(12-$J236+1),IF((AB$27-$I236)&lt;$O236,$M236*$P236,IF((AB$27-$I236)=$O236,$M236-SUM($Q236:AA236),0))))))</f>
        <v>0</v>
      </c>
      <c r="AC236" s="88">
        <f>IF($N236="정률법",IF((AC$27-$I236)&lt;0,0,IF((AC$27-$I236)=0,$M236*$P236/12*(12-$J236+1),IF((AC$27-$I236)&lt;$O236,($M236-SUM($P236:AB236))*$P236,IF((AC$27-$I236)=$O236,$M236-SUM($N236:AB236),0)))),IF($N236="정액법",IF((AC$27-$I236)&lt;0,0,IF((AC$27-$I236)=0,$M236*$P236/12*(12-$J236+1),IF((AC$27-$I236)&lt;$O236,$M236*$P236,IF((AC$27-$I236)=$O236,$M236-SUM($Q236:AB236),0))))))</f>
        <v>0</v>
      </c>
      <c r="AD236" s="88">
        <f>IF($N236="정률법",IF((AD$27-$I236)&lt;0,0,IF((AD$27-$I236)=0,$M236*$P236/12*(12-$J236+1),IF((AD$27-$I236)&lt;$O236,($M236-SUM($P236:AC236))*$P236,IF((AD$27-$I236)=$O236,$M236-SUM($N236:AC236),0)))),IF($N236="정액법",IF((AD$27-$I236)&lt;0,0,IF((AD$27-$I236)=0,$M236*$P236/12*(12-$J236+1),IF((AD$27-$I236)&lt;$O236,$M236*$P236,IF((AD$27-$I236)=$O236,$M236-SUM($Q236:AC236),0))))))</f>
        <v>0</v>
      </c>
      <c r="AE236" s="89"/>
      <c r="AF236" s="90">
        <f t="shared" si="129"/>
        <v>1800000</v>
      </c>
      <c r="AG236" s="88">
        <f t="shared" si="118"/>
        <v>0</v>
      </c>
      <c r="AH236" s="91">
        <f t="shared" si="119"/>
        <v>0</v>
      </c>
      <c r="AI236" s="77" t="s">
        <v>112</v>
      </c>
      <c r="AJ236" s="77"/>
      <c r="AK236" s="77"/>
      <c r="AL236" s="77"/>
      <c r="AM236" s="77"/>
      <c r="AN236" s="92" t="s">
        <v>71</v>
      </c>
    </row>
    <row r="237" spans="2:40" s="47" customFormat="1" ht="13.5" outlineLevel="2">
      <c r="B237" s="76">
        <v>35</v>
      </c>
      <c r="C237" s="77" t="s">
        <v>173</v>
      </c>
      <c r="D237" s="77" t="s">
        <v>174</v>
      </c>
      <c r="E237" s="78" t="s">
        <v>175</v>
      </c>
      <c r="F237" s="77">
        <v>1</v>
      </c>
      <c r="G237" s="191"/>
      <c r="H237" s="79">
        <v>41698</v>
      </c>
      <c r="I237" s="80">
        <f t="shared" si="120"/>
        <v>2014</v>
      </c>
      <c r="J237" s="81" t="str">
        <f t="shared" si="121"/>
        <v>02</v>
      </c>
      <c r="K237" s="82">
        <v>112000000</v>
      </c>
      <c r="L237" s="82">
        <v>28000000</v>
      </c>
      <c r="M237" s="83">
        <f t="shared" si="128"/>
        <v>140000000</v>
      </c>
      <c r="N237" s="84" t="s">
        <v>65</v>
      </c>
      <c r="O237" s="85">
        <v>6</v>
      </c>
      <c r="P237" s="86">
        <f>IF($N237="정액법",VLOOKUP($O237,[1]Data!$J$3:$L$62,2),IF($N237="정률법",VLOOKUP($O237,[1]Data!$J$3:$L$62,3),"입력검증"))</f>
        <v>0.16600000000000001</v>
      </c>
      <c r="Q237" s="108"/>
      <c r="R237" s="108"/>
      <c r="S237" s="88">
        <f>IF($N237="정률법",IF((S$27-$I237)&lt;0,0,IF((S$27-$I237)=0,$M237*$P237/12*(12-$J237+1),IF((S$27-$I237)&lt;$O237,($M237-SUM($P237:R237))*$P237,IF((S$27-$I237)=$O237,$M237-SUM($N237:R237),0)))),IF($N237="정액법",IF((S$27-$I237)&lt;0,0,IF((S$27-$I237)=0,$M237*$P237/12*(12-$J237+1),IF((S$27-$I237)&lt;$O237,$M237*$P237,IF((S$27-$I237)=$O237,$M237-SUM($Q237:R237),0))))))</f>
        <v>0</v>
      </c>
      <c r="T237" s="88">
        <f>IF($N237="정률법",IF((T$27-$I237)&lt;0,0,IF((T$27-$I237)=0,$M237*$P237/12*(12-$J237+1),IF((T$27-$I237)&lt;$O237,($M237-SUM($P237:S237))*$P237,IF((T$27-$I237)=$O237,$M237-SUM($N237:S237),0)))),IF($N237="정액법",IF((T$27-$I237)&lt;0,0,IF((T$27-$I237)=0,$M237*$P237/12*(12-$J237+1),IF((T$27-$I237)&lt;$O237,$M237*$P237,IF((T$27-$I237)=$O237,$M237-SUM($Q237:S237),0))))))</f>
        <v>21303333.333333336</v>
      </c>
      <c r="U237" s="88">
        <f>IF($N237="정률법",IF((U$27-$I237)&lt;0,0,IF((U$27-$I237)=0,$M237*$P237/12*(12-$J237+1),IF((U$27-$I237)&lt;$O237,($M237-SUM($P237:T237))*$P237,IF((U$27-$I237)=$O237,$M237-SUM($N237:T237),0)))),IF($N237="정액법",IF((U$27-$I237)&lt;0,0,IF((U$27-$I237)=0,$M237*$P237/12*(12-$J237+1),IF((U$27-$I237)&lt;$O237,$M237*$P237,IF((U$27-$I237)=$O237,$M237-SUM($Q237:T237),0))))))</f>
        <v>23240000</v>
      </c>
      <c r="V237" s="88">
        <f>IF($N237="정률법",IF((V$27-$I237)&lt;0,0,IF((V$27-$I237)=0,$M237*$P237/12*(12-$J237+1),IF((V$27-$I237)&lt;$O237,($M237-SUM($P237:U237))*$P237,IF((V$27-$I237)=$O237,$M237-SUM($N237:U237),0)))),IF($N237="정액법",IF((V$27-$I237)&lt;0,0,IF((V$27-$I237)=0,$M237*$P237/12*(12-$J237+1),IF((V$27-$I237)&lt;$O237,$M237*$P237,IF((V$27-$I237)=$O237,$M237-SUM($Q237:U237),0))))))</f>
        <v>23240000</v>
      </c>
      <c r="W237" s="88">
        <f>IF($N237="정률법",IF((W$27-$I237)&lt;0,0,IF((W$27-$I237)=0,$M237*$P237/12*(12-$J237+1),IF((W$27-$I237)&lt;$O237,($M237-SUM($P237:V237))*$P237,IF((W$27-$I237)=$O237,$M237-SUM($N237:V237),0)))),IF($N237="정액법",IF((W$27-$I237)&lt;0,0,IF((W$27-$I237)=0,$M237*$P237/12*(12-$J237+1),IF((W$27-$I237)&lt;$O237,$M237*$P237,IF((W$27-$I237)=$O237,$M237-SUM($Q237:V237),0))))))</f>
        <v>23240000</v>
      </c>
      <c r="X237" s="88">
        <f>IF($N237="정률법",IF((X$27-$I237)&lt;0,0,IF((X$27-$I237)=0,$M237*$P237/12*(12-$J237+1),IF((X$27-$I237)&lt;$O237,($M237-SUM($P237:W237))*$P237,IF((X$27-$I237)=$O237,$M237-SUM($N237:W237),0)))),IF($N237="정액법",IF((X$27-$I237)&lt;0,0,IF((X$27-$I237)=0,$M237*$P237/12*(12-$J237+1),IF((X$27-$I237)&lt;$O237,$M237*$P237,IF((X$27-$I237)=$O237,$M237-SUM($Q237:W237),0))))))</f>
        <v>23240000</v>
      </c>
      <c r="Y237" s="88">
        <f>IF($N237="정률법",IF((Y$27-$I237)&lt;0,0,IF((Y$27-$I237)=0,$M237*$P237/12*(12-$J237+1),IF((Y$27-$I237)&lt;$O237,($M237-SUM($P237:X237))*$P237,IF((Y$27-$I237)=$O237,$M237-SUM($N237:X237),0)))),IF($N237="정액법",IF((Y$27-$I237)&lt;0,0,IF((Y$27-$I237)=0,$M237*$P237/12*(12-$J237+1),IF((Y$27-$I237)&lt;$O237,$M237*$P237,IF((Y$27-$I237)=$O237,$M237-SUM($Q237:X237),0))))))</f>
        <v>23240000</v>
      </c>
      <c r="Z237" s="88">
        <f>IF($N237="정률법",IF((Z$27-$I237)&lt;0,0,IF((Z$27-$I237)=0,$M237*$P237/12*(12-$J237+1),IF((Z$27-$I237)&lt;$O237,($M237-SUM($P237:Y237))*$P237,IF((Z$27-$I237)=$O237,$M237-SUM($N237:Y237),0)))),IF($N237="정액법",IF((Z$27-$I237)&lt;0,0,IF((Z$27-$I237)=0,$M237*$P237/12*(12-$J237+1),IF((Z$27-$I237)&lt;$O237,$M237*$P237,IF((Z$27-$I237)=$O237,$M237-SUM($Q237:Y237),0))))))</f>
        <v>2496666.6666666567</v>
      </c>
      <c r="AA237" s="88">
        <f>IF($N237="정률법",IF((AA$27-$I237)&lt;0,0,IF((AA$27-$I237)=0,$M237*$P237/12*(12-$J237+1),IF((AA$27-$I237)&lt;$O237,($M237-SUM($P237:Z237))*$P237,IF((AA$27-$I237)=$O237,$M237-SUM($N237:Z237),0)))),IF($N237="정액법",IF((AA$27-$I237)&lt;0,0,IF((AA$27-$I237)=0,$M237*$P237/12*(12-$J237+1),IF((AA$27-$I237)&lt;$O237,$M237*$P237,IF((AA$27-$I237)=$O237,$M237-SUM($Q237:Z237),0))))))</f>
        <v>0</v>
      </c>
      <c r="AB237" s="88">
        <f>IF($N237="정률법",IF((AB$27-$I237)&lt;0,0,IF((AB$27-$I237)=0,$M237*$P237/12*(12-$J237+1),IF((AB$27-$I237)&lt;$O237,($M237-SUM($P237:AA237))*$P237,IF((AB$27-$I237)=$O237,$M237-SUM($N237:AA237),0)))),IF($N237="정액법",IF((AB$27-$I237)&lt;0,0,IF((AB$27-$I237)=0,$M237*$P237/12*(12-$J237+1),IF((AB$27-$I237)&lt;$O237,$M237*$P237,IF((AB$27-$I237)=$O237,$M237-SUM($Q237:AA237),0))))))</f>
        <v>0</v>
      </c>
      <c r="AC237" s="88">
        <f>IF($N237="정률법",IF((AC$27-$I237)&lt;0,0,IF((AC$27-$I237)=0,$M237*$P237/12*(12-$J237+1),IF((AC$27-$I237)&lt;$O237,($M237-SUM($P237:AB237))*$P237,IF((AC$27-$I237)=$O237,$M237-SUM($N237:AB237),0)))),IF($N237="정액법",IF((AC$27-$I237)&lt;0,0,IF((AC$27-$I237)=0,$M237*$P237/12*(12-$J237+1),IF((AC$27-$I237)&lt;$O237,$M237*$P237,IF((AC$27-$I237)=$O237,$M237-SUM($Q237:AB237),0))))))</f>
        <v>0</v>
      </c>
      <c r="AD237" s="88">
        <f>IF($N237="정률법",IF((AD$27-$I237)&lt;0,0,IF((AD$27-$I237)=0,$M237*$P237/12*(12-$J237+1),IF((AD$27-$I237)&lt;$O237,($M237-SUM($P237:AC237))*$P237,IF((AD$27-$I237)=$O237,$M237-SUM($N237:AC237),0)))),IF($N237="정액법",IF((AD$27-$I237)&lt;0,0,IF((AD$27-$I237)=0,$M237*$P237/12*(12-$J237+1),IF((AD$27-$I237)&lt;$O237,$M237*$P237,IF((AD$27-$I237)=$O237,$M237-SUM($Q237:AC237),0))))))</f>
        <v>0</v>
      </c>
      <c r="AE237" s="89"/>
      <c r="AF237" s="90">
        <f t="shared" si="129"/>
        <v>140000000</v>
      </c>
      <c r="AG237" s="88">
        <f t="shared" si="118"/>
        <v>0</v>
      </c>
      <c r="AH237" s="91">
        <f t="shared" si="119"/>
        <v>0</v>
      </c>
      <c r="AI237" s="77" t="s">
        <v>112</v>
      </c>
      <c r="AJ237" s="77"/>
      <c r="AK237" s="77"/>
      <c r="AL237" s="77"/>
      <c r="AM237" s="77"/>
      <c r="AN237" s="92" t="s">
        <v>71</v>
      </c>
    </row>
    <row r="238" spans="2:40" s="47" customFormat="1" ht="13.5" outlineLevel="1">
      <c r="B238" s="94"/>
      <c r="C238" s="95" t="s">
        <v>66</v>
      </c>
      <c r="D238" s="94"/>
      <c r="E238" s="96"/>
      <c r="F238" s="94"/>
      <c r="G238" s="97">
        <f>+G203</f>
        <v>2013</v>
      </c>
      <c r="H238" s="98"/>
      <c r="I238" s="98"/>
      <c r="J238" s="98"/>
      <c r="K238" s="99">
        <f>SUM(K203:K237)</f>
        <v>969179000</v>
      </c>
      <c r="L238" s="99">
        <f>SUM(L203:L237)</f>
        <v>267166000</v>
      </c>
      <c r="M238" s="99">
        <f>SUM(M203:M237)</f>
        <v>1236345000</v>
      </c>
      <c r="N238" s="96"/>
      <c r="O238" s="96"/>
      <c r="P238" s="100"/>
      <c r="Q238" s="101">
        <f>SUM(N203:N237)</f>
        <v>0</v>
      </c>
      <c r="R238" s="101">
        <f t="shared" ref="R238:AD238" si="130">SUM(R203:R237)</f>
        <v>0</v>
      </c>
      <c r="S238" s="101">
        <f t="shared" si="130"/>
        <v>26293029.166666664</v>
      </c>
      <c r="T238" s="101">
        <f t="shared" si="130"/>
        <v>159082828.33333334</v>
      </c>
      <c r="U238" s="101">
        <f t="shared" si="130"/>
        <v>161019495</v>
      </c>
      <c r="V238" s="101">
        <f t="shared" si="130"/>
        <v>161019495</v>
      </c>
      <c r="W238" s="101">
        <f t="shared" si="130"/>
        <v>161019495</v>
      </c>
      <c r="X238" s="101">
        <f t="shared" si="130"/>
        <v>159469228.33333331</v>
      </c>
      <c r="Y238" s="101">
        <f t="shared" si="130"/>
        <v>138262428.33333334</v>
      </c>
      <c r="Z238" s="101">
        <f t="shared" si="130"/>
        <v>75319938.333333313</v>
      </c>
      <c r="AA238" s="101">
        <f t="shared" si="130"/>
        <v>71567817.5</v>
      </c>
      <c r="AB238" s="101">
        <f t="shared" si="130"/>
        <v>40961820</v>
      </c>
      <c r="AC238" s="101">
        <f t="shared" si="130"/>
        <v>40927320</v>
      </c>
      <c r="AD238" s="102">
        <f t="shared" si="130"/>
        <v>41355485</v>
      </c>
      <c r="AE238" s="103"/>
      <c r="AF238" s="104">
        <f>SUM(AF203:AF237)</f>
        <v>1236298380</v>
      </c>
      <c r="AG238" s="101">
        <f>SUM(AG203:AG237)</f>
        <v>46620</v>
      </c>
      <c r="AH238" s="105">
        <f>SUM(AH203:AH237)</f>
        <v>37296</v>
      </c>
      <c r="AI238" s="101"/>
      <c r="AJ238" s="101"/>
      <c r="AK238" s="101"/>
      <c r="AL238" s="101"/>
      <c r="AM238" s="101"/>
      <c r="AN238" s="106"/>
    </row>
    <row r="239" spans="2:40" s="47" customFormat="1" ht="27" outlineLevel="2">
      <c r="B239" s="76">
        <v>1</v>
      </c>
      <c r="C239" s="77" t="s">
        <v>176</v>
      </c>
      <c r="D239" s="77" t="s">
        <v>177</v>
      </c>
      <c r="E239" s="78" t="s">
        <v>178</v>
      </c>
      <c r="F239" s="77">
        <v>26</v>
      </c>
      <c r="G239" s="191">
        <v>2014</v>
      </c>
      <c r="H239" s="79">
        <v>41733</v>
      </c>
      <c r="I239" s="80">
        <f>VALUE(LEFT(TEXT($H239,"yyyy-mm-dd"),4))</f>
        <v>2014</v>
      </c>
      <c r="J239" s="81" t="str">
        <f>MID(TEXT($H239,"yyyy-mm-dd"),6,2)</f>
        <v>04</v>
      </c>
      <c r="K239" s="82">
        <v>42432000</v>
      </c>
      <c r="L239" s="82">
        <v>10608000</v>
      </c>
      <c r="M239" s="83">
        <f>K239+L239</f>
        <v>53040000</v>
      </c>
      <c r="N239" s="84" t="s">
        <v>65</v>
      </c>
      <c r="O239" s="85">
        <v>5</v>
      </c>
      <c r="P239" s="86">
        <f>IF($N239="정액법",VLOOKUP($O239,[1]Data!$J$3:$L$62,2),IF($N239="정률법",VLOOKUP($O239,[1]Data!$J$3:$L$62,3),"입력검증"))</f>
        <v>0.2</v>
      </c>
      <c r="Q239" s="108"/>
      <c r="R239" s="108"/>
      <c r="S239" s="108"/>
      <c r="T239" s="88">
        <f>IF($N239="정률법",IF((T$27-$I239)&lt;0,0,IF((T$27-$I239)=0,$M239*$P239/12*(12-$J239+1),IF((T$27-$I239)&lt;$O239,($M239-SUM($P239:S239))*$P239,IF((T$27-$I239)=$O239,$M239-SUM($N239:S239),0)))),IF($N239="정액법",IF((T$27-$I239)&lt;0,0,IF((T$27-$I239)=0,$M239*$P239/12*(12-$J239+1),IF((T$27-$I239)&lt;$O239,$M239*$P239,IF((T$27-$I239)=$O239,$M239-SUM($Q239:S239),0))))))</f>
        <v>7956000</v>
      </c>
      <c r="U239" s="88">
        <f>IF($N239="정률법",IF((U$27-$I239)&lt;0,0,IF((U$27-$I239)=0,$M239*$P239/12*(12-$J239+1),IF((U$27-$I239)&lt;$O239,($M239-SUM($P239:T239))*$P239,IF((U$27-$I239)=$O239,$M239-SUM($N239:T239),0)))),IF($N239="정액법",IF((U$27-$I239)&lt;0,0,IF((U$27-$I239)=0,$M239*$P239/12*(12-$J239+1),IF((U$27-$I239)&lt;$O239,$M239*$P239,IF((U$27-$I239)=$O239,$M239-SUM($Q239:T239),0))))))</f>
        <v>10608000</v>
      </c>
      <c r="V239" s="88">
        <f>IF($N239="정률법",IF((V$27-$I239)&lt;0,0,IF((V$27-$I239)=0,$M239*$P239/12*(12-$J239+1),IF((V$27-$I239)&lt;$O239,($M239-SUM($P239:U239))*$P239,IF((V$27-$I239)=$O239,$M239-SUM($N239:U239),0)))),IF($N239="정액법",IF((V$27-$I239)&lt;0,0,IF((V$27-$I239)=0,$M239*$P239/12*(12-$J239+1),IF((V$27-$I239)&lt;$O239,$M239*$P239,IF((V$27-$I239)=$O239,$M239-SUM($Q239:U239),0))))))</f>
        <v>10608000</v>
      </c>
      <c r="W239" s="88">
        <f>IF($N239="정률법",IF((W$27-$I239)&lt;0,0,IF((W$27-$I239)=0,$M239*$P239/12*(12-$J239+1),IF((W$27-$I239)&lt;$O239,($M239-SUM($P239:V239))*$P239,IF((W$27-$I239)=$O239,$M239-SUM($N239:V239),0)))),IF($N239="정액법",IF((W$27-$I239)&lt;0,0,IF((W$27-$I239)=0,$M239*$P239/12*(12-$J239+1),IF((W$27-$I239)&lt;$O239,$M239*$P239,IF((W$27-$I239)=$O239,$M239-SUM($Q239:V239),0))))))</f>
        <v>10608000</v>
      </c>
      <c r="X239" s="88">
        <f>IF($N239="정률법",IF((X$27-$I239)&lt;0,0,IF((X$27-$I239)=0,$M239*$P239/12*(12-$J239+1),IF((X$27-$I239)&lt;$O239,($M239-SUM($P239:W239))*$P239,IF((X$27-$I239)=$O239,$M239-SUM($N239:W239),0)))),IF($N239="정액법",IF((X$27-$I239)&lt;0,0,IF((X$27-$I239)=0,$M239*$P239/12*(12-$J239+1),IF((X$27-$I239)&lt;$O239,$M239*$P239,IF((X$27-$I239)=$O239,$M239-SUM($Q239:W239),0))))))</f>
        <v>10608000</v>
      </c>
      <c r="Y239" s="88">
        <f>IF($N239="정률법",IF((Y$27-$I239)&lt;0,0,IF((Y$27-$I239)=0,$M239*$P239/12*(12-$J239+1),IF((Y$27-$I239)&lt;$O239,($M239-SUM($P239:X239))*$P239,IF((Y$27-$I239)=$O239,$M239-SUM($N239:X239),0)))),IF($N239="정액법",IF((Y$27-$I239)&lt;0,0,IF((Y$27-$I239)=0,$M239*$P239/12*(12-$J239+1),IF((Y$27-$I239)&lt;$O239,$M239*$P239,IF((Y$27-$I239)=$O239,$M239-SUM($Q239:X239),0))))))</f>
        <v>2652000</v>
      </c>
      <c r="Z239" s="88">
        <f>IF($N239="정률법",IF((Z$27-$I239)&lt;0,0,IF((Z$27-$I239)=0,$M239*$P239/12*(12-$J239+1),IF((Z$27-$I239)&lt;$O239,($M239-SUM($P239:Y239))*$P239,IF((Z$27-$I239)=$O239,$M239-SUM($N239:Y239),0)))),IF($N239="정액법",IF((Z$27-$I239)&lt;0,0,IF((Z$27-$I239)=0,$M239*$P239/12*(12-$J239+1),IF((Z$27-$I239)&lt;$O239,$M239*$P239,IF((Z$27-$I239)=$O239,$M239-SUM($Q239:Y239),0))))))</f>
        <v>0</v>
      </c>
      <c r="AA239" s="88">
        <f>IF($N239="정률법",IF((AA$27-$I239)&lt;0,0,IF((AA$27-$I239)=0,$M239*$P239/12*(12-$J239+1),IF((AA$27-$I239)&lt;$O239,($M239-SUM($P239:Z239))*$P239,IF((AA$27-$I239)=$O239,$M239-SUM($N239:Z239),0)))),IF($N239="정액법",IF((AA$27-$I239)&lt;0,0,IF((AA$27-$I239)=0,$M239*$P239/12*(12-$J239+1),IF((AA$27-$I239)&lt;$O239,$M239*$P239,IF((AA$27-$I239)=$O239,$M239-SUM($Q239:Z239),0))))))</f>
        <v>0</v>
      </c>
      <c r="AB239" s="88">
        <f>IF($N239="정률법",IF((AB$27-$I239)&lt;0,0,IF((AB$27-$I239)=0,$M239*$P239/12*(12-$J239+1),IF((AB$27-$I239)&lt;$O239,($M239-SUM($P239:AA239))*$P239,IF((AB$27-$I239)=$O239,$M239-SUM($N239:AA239),0)))),IF($N239="정액법",IF((AB$27-$I239)&lt;0,0,IF((AB$27-$I239)=0,$M239*$P239/12*(12-$J239+1),IF((AB$27-$I239)&lt;$O239,$M239*$P239,IF((AB$27-$I239)=$O239,$M239-SUM($Q239:AA239),0))))))</f>
        <v>0</v>
      </c>
      <c r="AC239" s="88">
        <f>IF($N239="정률법",IF((AC$27-$I239)&lt;0,0,IF((AC$27-$I239)=0,$M239*$P239/12*(12-$J239+1),IF((AC$27-$I239)&lt;$O239,($M239-SUM($P239:AB239))*$P239,IF((AC$27-$I239)=$O239,$M239-SUM($N239:AB239),0)))),IF($N239="정액법",IF((AC$27-$I239)&lt;0,0,IF((AC$27-$I239)=0,$M239*$P239/12*(12-$J239+1),IF((AC$27-$I239)&lt;$O239,$M239*$P239,IF((AC$27-$I239)=$O239,$M239-SUM($Q239:AB239),0))))))</f>
        <v>0</v>
      </c>
      <c r="AD239" s="88">
        <f>IF($N239="정률법",IF((AD$27-$I239)&lt;0,0,IF((AD$27-$I239)=0,$M239*$P239/12*(12-$J239+1),IF((AD$27-$I239)&lt;$O239,($M239-SUM($P239:AC239))*$P239,IF((AD$27-$I239)=$O239,$M239-SUM($N239:AC239),0)))),IF($N239="정액법",IF((AD$27-$I239)&lt;0,0,IF((AD$27-$I239)=0,$M239*$P239/12*(12-$J239+1),IF((AD$27-$I239)&lt;$O239,$M239*$P239,IF((AD$27-$I239)=$O239,$M239-SUM($Q239:AC239),0))))))</f>
        <v>0</v>
      </c>
      <c r="AE239" s="89"/>
      <c r="AF239" s="90">
        <f>SUM(Q239:AE239)</f>
        <v>53040000</v>
      </c>
      <c r="AG239" s="88">
        <f t="shared" ref="AG239:AG257" si="131">M239-AF239</f>
        <v>0</v>
      </c>
      <c r="AH239" s="91">
        <f t="shared" ref="AH239:AH257" si="132">IFERROR(INT(AG239*K239/M239),0)</f>
        <v>0</v>
      </c>
      <c r="AI239" s="77" t="s">
        <v>179</v>
      </c>
      <c r="AJ239" s="77"/>
      <c r="AK239" s="116">
        <v>44119</v>
      </c>
      <c r="AL239" s="77">
        <v>26</v>
      </c>
      <c r="AM239" s="77"/>
      <c r="AN239" s="92" t="s">
        <v>71</v>
      </c>
    </row>
    <row r="240" spans="2:40" s="47" customFormat="1" ht="13.5" outlineLevel="2">
      <c r="B240" s="76">
        <v>2</v>
      </c>
      <c r="C240" s="77" t="s">
        <v>180</v>
      </c>
      <c r="D240" s="77" t="s">
        <v>181</v>
      </c>
      <c r="E240" s="78" t="s">
        <v>182</v>
      </c>
      <c r="F240" s="77">
        <v>2</v>
      </c>
      <c r="G240" s="191"/>
      <c r="H240" s="79">
        <v>41719</v>
      </c>
      <c r="I240" s="80">
        <f t="shared" ref="I240:I257" si="133">VALUE(LEFT(TEXT($H240,"yyyy-mm-dd"),4))</f>
        <v>2014</v>
      </c>
      <c r="J240" s="81" t="str">
        <f t="shared" ref="J240:J257" si="134">MID(TEXT($H240,"yyyy-mm-dd"),6,2)</f>
        <v>03</v>
      </c>
      <c r="K240" s="82">
        <v>12592000</v>
      </c>
      <c r="L240" s="82">
        <v>3148000</v>
      </c>
      <c r="M240" s="83">
        <f t="shared" ref="M240:M257" si="135">K240+L240</f>
        <v>15740000</v>
      </c>
      <c r="N240" s="84" t="s">
        <v>65</v>
      </c>
      <c r="O240" s="85">
        <v>6</v>
      </c>
      <c r="P240" s="86">
        <f>IF($N240="정액법",VLOOKUP($O240,[1]Data!$J$3:$L$62,2),IF($N240="정률법",VLOOKUP($O240,[1]Data!$J$3:$L$62,3),"입력검증"))</f>
        <v>0.16600000000000001</v>
      </c>
      <c r="Q240" s="108"/>
      <c r="R240" s="108"/>
      <c r="S240" s="108"/>
      <c r="T240" s="88">
        <f>IF($N240="정률법",IF((T$27-$I240)&lt;0,0,IF((T$27-$I240)=0,$M240*$P240/12*(12-$J240+1),IF((T$27-$I240)&lt;$O240,($M240-SUM($P240:S240))*$P240,IF((T$27-$I240)=$O240,$M240-SUM($N240:S240),0)))),IF($N240="정액법",IF((T$27-$I240)&lt;0,0,IF((T$27-$I240)=0,$M240*$P240/12*(12-$J240+1),IF((T$27-$I240)&lt;$O240,$M240*$P240,IF((T$27-$I240)=$O240,$M240-SUM($Q240:S240),0))))))</f>
        <v>2177366.6666666665</v>
      </c>
      <c r="U240" s="88">
        <f>IF($N240="정률법",IF((U$27-$I240)&lt;0,0,IF((U$27-$I240)=0,$M240*$P240/12*(12-$J240+1),IF((U$27-$I240)&lt;$O240,($M240-SUM($P240:T240))*$P240,IF((U$27-$I240)=$O240,$M240-SUM($N240:T240),0)))),IF($N240="정액법",IF((U$27-$I240)&lt;0,0,IF((U$27-$I240)=0,$M240*$P240/12*(12-$J240+1),IF((U$27-$I240)&lt;$O240,$M240*$P240,IF((U$27-$I240)=$O240,$M240-SUM($Q240:T240),0))))))</f>
        <v>2612840</v>
      </c>
      <c r="V240" s="88">
        <f>IF($N240="정률법",IF((V$27-$I240)&lt;0,0,IF((V$27-$I240)=0,$M240*$P240/12*(12-$J240+1),IF((V$27-$I240)&lt;$O240,($M240-SUM($P240:U240))*$P240,IF((V$27-$I240)=$O240,$M240-SUM($N240:U240),0)))),IF($N240="정액법",IF((V$27-$I240)&lt;0,0,IF((V$27-$I240)=0,$M240*$P240/12*(12-$J240+1),IF((V$27-$I240)&lt;$O240,$M240*$P240,IF((V$27-$I240)=$O240,$M240-SUM($Q240:U240),0))))))</f>
        <v>2612840</v>
      </c>
      <c r="W240" s="88">
        <f>IF($N240="정률법",IF((W$27-$I240)&lt;0,0,IF((W$27-$I240)=0,$M240*$P240/12*(12-$J240+1),IF((W$27-$I240)&lt;$O240,($M240-SUM($P240:V240))*$P240,IF((W$27-$I240)=$O240,$M240-SUM($N240:V240),0)))),IF($N240="정액법",IF((W$27-$I240)&lt;0,0,IF((W$27-$I240)=0,$M240*$P240/12*(12-$J240+1),IF((W$27-$I240)&lt;$O240,$M240*$P240,IF((W$27-$I240)=$O240,$M240-SUM($Q240:V240),0))))))</f>
        <v>2612840</v>
      </c>
      <c r="X240" s="88">
        <f>IF($N240="정률법",IF((X$27-$I240)&lt;0,0,IF((X$27-$I240)=0,$M240*$P240/12*(12-$J240+1),IF((X$27-$I240)&lt;$O240,($M240-SUM($P240:W240))*$P240,IF((X$27-$I240)=$O240,$M240-SUM($N240:W240),0)))),IF($N240="정액법",IF((X$27-$I240)&lt;0,0,IF((X$27-$I240)=0,$M240*$P240/12*(12-$J240+1),IF((X$27-$I240)&lt;$O240,$M240*$P240,IF((X$27-$I240)=$O240,$M240-SUM($Q240:W240),0))))))</f>
        <v>2612840</v>
      </c>
      <c r="Y240" s="88">
        <f>IF($N240="정률법",IF((Y$27-$I240)&lt;0,0,IF((Y$27-$I240)=0,$M240*$P240/12*(12-$J240+1),IF((Y$27-$I240)&lt;$O240,($M240-SUM($P240:X240))*$P240,IF((Y$27-$I240)=$O240,$M240-SUM($N240:X240),0)))),IF($N240="정액법",IF((Y$27-$I240)&lt;0,0,IF((Y$27-$I240)=0,$M240*$P240/12*(12-$J240+1),IF((Y$27-$I240)&lt;$O240,$M240*$P240,IF((Y$27-$I240)=$O240,$M240-SUM($Q240:X240),0))))))</f>
        <v>2612840</v>
      </c>
      <c r="Z240" s="88">
        <f>IF($N240="정률법",IF((Z$27-$I240)&lt;0,0,IF((Z$27-$I240)=0,$M240*$P240/12*(12-$J240+1),IF((Z$27-$I240)&lt;$O240,($M240-SUM($P240:Y240))*$P240,IF((Z$27-$I240)=$O240,$M240-SUM($N240:Y240),0)))),IF($N240="정액법",IF((Z$27-$I240)&lt;0,0,IF((Z$27-$I240)=0,$M240*$P240/12*(12-$J240+1),IF((Z$27-$I240)&lt;$O240,$M240*$P240,IF((Z$27-$I240)=$O240,$M240-SUM($Q240:Y240),0))))))</f>
        <v>498433.33333333395</v>
      </c>
      <c r="AA240" s="88">
        <f>IF($N240="정률법",IF((AA$27-$I240)&lt;0,0,IF((AA$27-$I240)=0,$M240*$P240/12*(12-$J240+1),IF((AA$27-$I240)&lt;$O240,($M240-SUM($P240:Z240))*$P240,IF((AA$27-$I240)=$O240,$M240-SUM($N240:Z240),0)))),IF($N240="정액법",IF((AA$27-$I240)&lt;0,0,IF((AA$27-$I240)=0,$M240*$P240/12*(12-$J240+1),IF((AA$27-$I240)&lt;$O240,$M240*$P240,IF((AA$27-$I240)=$O240,$M240-SUM($Q240:Z240),0))))))</f>
        <v>0</v>
      </c>
      <c r="AB240" s="88">
        <f>IF($N240="정률법",IF((AB$27-$I240)&lt;0,0,IF((AB$27-$I240)=0,$M240*$P240/12*(12-$J240+1),IF((AB$27-$I240)&lt;$O240,($M240-SUM($P240:AA240))*$P240,IF((AB$27-$I240)=$O240,$M240-SUM($N240:AA240),0)))),IF($N240="정액법",IF((AB$27-$I240)&lt;0,0,IF((AB$27-$I240)=0,$M240*$P240/12*(12-$J240+1),IF((AB$27-$I240)&lt;$O240,$M240*$P240,IF((AB$27-$I240)=$O240,$M240-SUM($Q240:AA240),0))))))</f>
        <v>0</v>
      </c>
      <c r="AC240" s="88">
        <f>IF($N240="정률법",IF((AC$27-$I240)&lt;0,0,IF((AC$27-$I240)=0,$M240*$P240/12*(12-$J240+1),IF((AC$27-$I240)&lt;$O240,($M240-SUM($P240:AB240))*$P240,IF((AC$27-$I240)=$O240,$M240-SUM($N240:AB240),0)))),IF($N240="정액법",IF((AC$27-$I240)&lt;0,0,IF((AC$27-$I240)=0,$M240*$P240/12*(12-$J240+1),IF((AC$27-$I240)&lt;$O240,$M240*$P240,IF((AC$27-$I240)=$O240,$M240-SUM($Q240:AB240),0))))))</f>
        <v>0</v>
      </c>
      <c r="AD240" s="88">
        <f>IF($N240="정률법",IF((AD$27-$I240)&lt;0,0,IF((AD$27-$I240)=0,$M240*$P240/12*(12-$J240+1),IF((AD$27-$I240)&lt;$O240,($M240-SUM($P240:AC240))*$P240,IF((AD$27-$I240)=$O240,$M240-SUM($N240:AC240),0)))),IF($N240="정액법",IF((AD$27-$I240)&lt;0,0,IF((AD$27-$I240)=0,$M240*$P240/12*(12-$J240+1),IF((AD$27-$I240)&lt;$O240,$M240*$P240,IF((AD$27-$I240)=$O240,$M240-SUM($Q240:AC240),0))))))</f>
        <v>0</v>
      </c>
      <c r="AE240" s="89"/>
      <c r="AF240" s="90">
        <f t="shared" ref="AF240:AF257" si="136">SUM(Q240:AE240)</f>
        <v>15740000</v>
      </c>
      <c r="AG240" s="88">
        <f t="shared" si="131"/>
        <v>0</v>
      </c>
      <c r="AH240" s="91">
        <f t="shared" si="132"/>
        <v>0</v>
      </c>
      <c r="AI240" s="77" t="s">
        <v>179</v>
      </c>
      <c r="AJ240" s="77"/>
      <c r="AK240" s="77"/>
      <c r="AL240" s="77"/>
      <c r="AM240" s="77"/>
      <c r="AN240" s="92" t="s">
        <v>183</v>
      </c>
    </row>
    <row r="241" spans="2:40" s="47" customFormat="1" ht="13.5" outlineLevel="2">
      <c r="B241" s="76">
        <v>3</v>
      </c>
      <c r="C241" s="77" t="s">
        <v>184</v>
      </c>
      <c r="D241" s="77" t="s">
        <v>185</v>
      </c>
      <c r="E241" s="78" t="s">
        <v>186</v>
      </c>
      <c r="F241" s="77">
        <v>1</v>
      </c>
      <c r="G241" s="191"/>
      <c r="H241" s="79">
        <v>41724</v>
      </c>
      <c r="I241" s="80">
        <f t="shared" si="133"/>
        <v>2014</v>
      </c>
      <c r="J241" s="81" t="str">
        <f t="shared" si="134"/>
        <v>03</v>
      </c>
      <c r="K241" s="82">
        <v>3704000</v>
      </c>
      <c r="L241" s="82">
        <v>926000</v>
      </c>
      <c r="M241" s="83">
        <f t="shared" si="135"/>
        <v>4630000</v>
      </c>
      <c r="N241" s="84" t="s">
        <v>65</v>
      </c>
      <c r="O241" s="85">
        <v>6</v>
      </c>
      <c r="P241" s="86">
        <f>IF($N241="정액법",VLOOKUP($O241,[1]Data!$J$3:$L$62,2),IF($N241="정률법",VLOOKUP($O241,[1]Data!$J$3:$L$62,3),"입력검증"))</f>
        <v>0.16600000000000001</v>
      </c>
      <c r="Q241" s="108"/>
      <c r="R241" s="108"/>
      <c r="S241" s="108"/>
      <c r="T241" s="88">
        <f>IF($N241="정률법",IF((T$27-$I241)&lt;0,0,IF((T$27-$I241)=0,$M241*$P241/12*(12-$J241+1),IF((T$27-$I241)&lt;$O241,($M241-SUM($P241:S241))*$P241,IF((T$27-$I241)=$O241,$M241-SUM($N241:S241),0)))),IF($N241="정액법",IF((T$27-$I241)&lt;0,0,IF((T$27-$I241)=0,$M241*$P241/12*(12-$J241+1),IF((T$27-$I241)&lt;$O241,$M241*$P241,IF((T$27-$I241)=$O241,$M241-SUM($Q241:S241),0))))))</f>
        <v>640483.33333333337</v>
      </c>
      <c r="U241" s="88">
        <f>IF($N241="정률법",IF((U$27-$I241)&lt;0,0,IF((U$27-$I241)=0,$M241*$P241/12*(12-$J241+1),IF((U$27-$I241)&lt;$O241,($M241-SUM($P241:T241))*$P241,IF((U$27-$I241)=$O241,$M241-SUM($N241:T241),0)))),IF($N241="정액법",IF((U$27-$I241)&lt;0,0,IF((U$27-$I241)=0,$M241*$P241/12*(12-$J241+1),IF((U$27-$I241)&lt;$O241,$M241*$P241,IF((U$27-$I241)=$O241,$M241-SUM($Q241:T241),0))))))</f>
        <v>768580</v>
      </c>
      <c r="V241" s="88">
        <f>IF($N241="정률법",IF((V$27-$I241)&lt;0,0,IF((V$27-$I241)=0,$M241*$P241/12*(12-$J241+1),IF((V$27-$I241)&lt;$O241,($M241-SUM($P241:U241))*$P241,IF((V$27-$I241)=$O241,$M241-SUM($N241:U241),0)))),IF($N241="정액법",IF((V$27-$I241)&lt;0,0,IF((V$27-$I241)=0,$M241*$P241/12*(12-$J241+1),IF((V$27-$I241)&lt;$O241,$M241*$P241,IF((V$27-$I241)=$O241,$M241-SUM($Q241:U241),0))))))</f>
        <v>768580</v>
      </c>
      <c r="W241" s="88">
        <f>IF($N241="정률법",IF((W$27-$I241)&lt;0,0,IF((W$27-$I241)=0,$M241*$P241/12*(12-$J241+1),IF((W$27-$I241)&lt;$O241,($M241-SUM($P241:V241))*$P241,IF((W$27-$I241)=$O241,$M241-SUM($N241:V241),0)))),IF($N241="정액법",IF((W$27-$I241)&lt;0,0,IF((W$27-$I241)=0,$M241*$P241/12*(12-$J241+1),IF((W$27-$I241)&lt;$O241,$M241*$P241,IF((W$27-$I241)=$O241,$M241-SUM($Q241:V241),0))))))</f>
        <v>768580</v>
      </c>
      <c r="X241" s="88">
        <f>IF($N241="정률법",IF((X$27-$I241)&lt;0,0,IF((X$27-$I241)=0,$M241*$P241/12*(12-$J241+1),IF((X$27-$I241)&lt;$O241,($M241-SUM($P241:W241))*$P241,IF((X$27-$I241)=$O241,$M241-SUM($N241:W241),0)))),IF($N241="정액법",IF((X$27-$I241)&lt;0,0,IF((X$27-$I241)=0,$M241*$P241/12*(12-$J241+1),IF((X$27-$I241)&lt;$O241,$M241*$P241,IF((X$27-$I241)=$O241,$M241-SUM($Q241:W241),0))))))</f>
        <v>768580</v>
      </c>
      <c r="Y241" s="88">
        <f>IF($N241="정률법",IF((Y$27-$I241)&lt;0,0,IF((Y$27-$I241)=0,$M241*$P241/12*(12-$J241+1),IF((Y$27-$I241)&lt;$O241,($M241-SUM($P241:X241))*$P241,IF((Y$27-$I241)=$O241,$M241-SUM($N241:X241),0)))),IF($N241="정액법",IF((Y$27-$I241)&lt;0,0,IF((Y$27-$I241)=0,$M241*$P241/12*(12-$J241+1),IF((Y$27-$I241)&lt;$O241,$M241*$P241,IF((Y$27-$I241)=$O241,$M241-SUM($Q241:X241),0))))))</f>
        <v>768580</v>
      </c>
      <c r="Z241" s="88">
        <f>IF($N241="정률법",IF((Z$27-$I241)&lt;0,0,IF((Z$27-$I241)=0,$M241*$P241/12*(12-$J241+1),IF((Z$27-$I241)&lt;$O241,($M241-SUM($P241:Y241))*$P241,IF((Z$27-$I241)=$O241,$M241-SUM($N241:Y241),0)))),IF($N241="정액법",IF((Z$27-$I241)&lt;0,0,IF((Z$27-$I241)=0,$M241*$P241/12*(12-$J241+1),IF((Z$27-$I241)&lt;$O241,$M241*$P241,IF((Z$27-$I241)=$O241,$M241-SUM($Q241:Y241),0))))))</f>
        <v>146616.66666666605</v>
      </c>
      <c r="AA241" s="88">
        <f>IF($N241="정률법",IF((AA$27-$I241)&lt;0,0,IF((AA$27-$I241)=0,$M241*$P241/12*(12-$J241+1),IF((AA$27-$I241)&lt;$O241,($M241-SUM($P241:Z241))*$P241,IF((AA$27-$I241)=$O241,$M241-SUM($N241:Z241),0)))),IF($N241="정액법",IF((AA$27-$I241)&lt;0,0,IF((AA$27-$I241)=0,$M241*$P241/12*(12-$J241+1),IF((AA$27-$I241)&lt;$O241,$M241*$P241,IF((AA$27-$I241)=$O241,$M241-SUM($Q241:Z241),0))))))</f>
        <v>0</v>
      </c>
      <c r="AB241" s="88">
        <f>IF($N241="정률법",IF((AB$27-$I241)&lt;0,0,IF((AB$27-$I241)=0,$M241*$P241/12*(12-$J241+1),IF((AB$27-$I241)&lt;$O241,($M241-SUM($P241:AA241))*$P241,IF((AB$27-$I241)=$O241,$M241-SUM($N241:AA241),0)))),IF($N241="정액법",IF((AB$27-$I241)&lt;0,0,IF((AB$27-$I241)=0,$M241*$P241/12*(12-$J241+1),IF((AB$27-$I241)&lt;$O241,$M241*$P241,IF((AB$27-$I241)=$O241,$M241-SUM($Q241:AA241),0))))))</f>
        <v>0</v>
      </c>
      <c r="AC241" s="88">
        <f>IF($N241="정률법",IF((AC$27-$I241)&lt;0,0,IF((AC$27-$I241)=0,$M241*$P241/12*(12-$J241+1),IF((AC$27-$I241)&lt;$O241,($M241-SUM($P241:AB241))*$P241,IF((AC$27-$I241)=$O241,$M241-SUM($N241:AB241),0)))),IF($N241="정액법",IF((AC$27-$I241)&lt;0,0,IF((AC$27-$I241)=0,$M241*$P241/12*(12-$J241+1),IF((AC$27-$I241)&lt;$O241,$M241*$P241,IF((AC$27-$I241)=$O241,$M241-SUM($Q241:AB241),0))))))</f>
        <v>0</v>
      </c>
      <c r="AD241" s="88">
        <f>IF($N241="정률법",IF((AD$27-$I241)&lt;0,0,IF((AD$27-$I241)=0,$M241*$P241/12*(12-$J241+1),IF((AD$27-$I241)&lt;$O241,($M241-SUM($P241:AC241))*$P241,IF((AD$27-$I241)=$O241,$M241-SUM($N241:AC241),0)))),IF($N241="정액법",IF((AD$27-$I241)&lt;0,0,IF((AD$27-$I241)=0,$M241*$P241/12*(12-$J241+1),IF((AD$27-$I241)&lt;$O241,$M241*$P241,IF((AD$27-$I241)=$O241,$M241-SUM($Q241:AC241),0))))))</f>
        <v>0</v>
      </c>
      <c r="AE241" s="89"/>
      <c r="AF241" s="90">
        <f t="shared" si="136"/>
        <v>4630000</v>
      </c>
      <c r="AG241" s="88">
        <f t="shared" si="131"/>
        <v>0</v>
      </c>
      <c r="AH241" s="91">
        <f t="shared" si="132"/>
        <v>0</v>
      </c>
      <c r="AI241" s="77" t="s">
        <v>187</v>
      </c>
      <c r="AJ241" s="77"/>
      <c r="AK241" s="77"/>
      <c r="AL241" s="77"/>
      <c r="AM241" s="77"/>
      <c r="AN241" s="92" t="s">
        <v>188</v>
      </c>
    </row>
    <row r="242" spans="2:40" s="47" customFormat="1" ht="13.5" outlineLevel="2">
      <c r="B242" s="76">
        <v>4</v>
      </c>
      <c r="C242" s="77" t="s">
        <v>189</v>
      </c>
      <c r="D242" s="77" t="s">
        <v>190</v>
      </c>
      <c r="E242" s="78" t="s">
        <v>191</v>
      </c>
      <c r="F242" s="77">
        <v>1</v>
      </c>
      <c r="G242" s="191"/>
      <c r="H242" s="79">
        <v>41733</v>
      </c>
      <c r="I242" s="80">
        <f t="shared" si="133"/>
        <v>2014</v>
      </c>
      <c r="J242" s="81" t="str">
        <f t="shared" si="134"/>
        <v>04</v>
      </c>
      <c r="K242" s="82">
        <v>1120000</v>
      </c>
      <c r="L242" s="82">
        <v>280000</v>
      </c>
      <c r="M242" s="83">
        <f t="shared" si="135"/>
        <v>1400000</v>
      </c>
      <c r="N242" s="84" t="s">
        <v>65</v>
      </c>
      <c r="O242" s="85">
        <v>6</v>
      </c>
      <c r="P242" s="86">
        <f>IF($N242="정액법",VLOOKUP($O242,[1]Data!$J$3:$L$62,2),IF($N242="정률법",VLOOKUP($O242,[1]Data!$J$3:$L$62,3),"입력검증"))</f>
        <v>0.16600000000000001</v>
      </c>
      <c r="Q242" s="108"/>
      <c r="R242" s="108"/>
      <c r="S242" s="108"/>
      <c r="T242" s="88">
        <f>IF($N242="정률법",IF((T$27-$I242)&lt;0,0,IF((T$27-$I242)=0,$M242*$P242/12*(12-$J242+1),IF((T$27-$I242)&lt;$O242,($M242-SUM($P242:S242))*$P242,IF((T$27-$I242)=$O242,$M242-SUM($N242:S242),0)))),IF($N242="정액법",IF((T$27-$I242)&lt;0,0,IF((T$27-$I242)=0,$M242*$P242/12*(12-$J242+1),IF((T$27-$I242)&lt;$O242,$M242*$P242,IF((T$27-$I242)=$O242,$M242-SUM($Q242:S242),0))))))</f>
        <v>174300</v>
      </c>
      <c r="U242" s="88">
        <f>IF($N242="정률법",IF((U$27-$I242)&lt;0,0,IF((U$27-$I242)=0,$M242*$P242/12*(12-$J242+1),IF((U$27-$I242)&lt;$O242,($M242-SUM($P242:T242))*$P242,IF((U$27-$I242)=$O242,$M242-SUM($N242:T242),0)))),IF($N242="정액법",IF((U$27-$I242)&lt;0,0,IF((U$27-$I242)=0,$M242*$P242/12*(12-$J242+1),IF((U$27-$I242)&lt;$O242,$M242*$P242,IF((U$27-$I242)=$O242,$M242-SUM($Q242:T242),0))))))</f>
        <v>232400</v>
      </c>
      <c r="V242" s="88">
        <f>IF($N242="정률법",IF((V$27-$I242)&lt;0,0,IF((V$27-$I242)=0,$M242*$P242/12*(12-$J242+1),IF((V$27-$I242)&lt;$O242,($M242-SUM($P242:U242))*$P242,IF((V$27-$I242)=$O242,$M242-SUM($N242:U242),0)))),IF($N242="정액법",IF((V$27-$I242)&lt;0,0,IF((V$27-$I242)=0,$M242*$P242/12*(12-$J242+1),IF((V$27-$I242)&lt;$O242,$M242*$P242,IF((V$27-$I242)=$O242,$M242-SUM($Q242:U242),0))))))</f>
        <v>232400</v>
      </c>
      <c r="W242" s="88">
        <f>IF($N242="정률법",IF((W$27-$I242)&lt;0,0,IF((W$27-$I242)=0,$M242*$P242/12*(12-$J242+1),IF((W$27-$I242)&lt;$O242,($M242-SUM($P242:V242))*$P242,IF((W$27-$I242)=$O242,$M242-SUM($N242:V242),0)))),IF($N242="정액법",IF((W$27-$I242)&lt;0,0,IF((W$27-$I242)=0,$M242*$P242/12*(12-$J242+1),IF((W$27-$I242)&lt;$O242,$M242*$P242,IF((W$27-$I242)=$O242,$M242-SUM($Q242:V242),0))))))</f>
        <v>232400</v>
      </c>
      <c r="X242" s="88">
        <f>IF($N242="정률법",IF((X$27-$I242)&lt;0,0,IF((X$27-$I242)=0,$M242*$P242/12*(12-$J242+1),IF((X$27-$I242)&lt;$O242,($M242-SUM($P242:W242))*$P242,IF((X$27-$I242)=$O242,$M242-SUM($N242:W242),0)))),IF($N242="정액법",IF((X$27-$I242)&lt;0,0,IF((X$27-$I242)=0,$M242*$P242/12*(12-$J242+1),IF((X$27-$I242)&lt;$O242,$M242*$P242,IF((X$27-$I242)=$O242,$M242-SUM($Q242:W242),0))))))</f>
        <v>232400</v>
      </c>
      <c r="Y242" s="88">
        <f>IF($N242="정률법",IF((Y$27-$I242)&lt;0,0,IF((Y$27-$I242)=0,$M242*$P242/12*(12-$J242+1),IF((Y$27-$I242)&lt;$O242,($M242-SUM($P242:X242))*$P242,IF((Y$27-$I242)=$O242,$M242-SUM($N242:X242),0)))),IF($N242="정액법",IF((Y$27-$I242)&lt;0,0,IF((Y$27-$I242)=0,$M242*$P242/12*(12-$J242+1),IF((Y$27-$I242)&lt;$O242,$M242*$P242,IF((Y$27-$I242)=$O242,$M242-SUM($Q242:X242),0))))))</f>
        <v>232400</v>
      </c>
      <c r="Z242" s="88">
        <f>IF($N242="정률법",IF((Z$27-$I242)&lt;0,0,IF((Z$27-$I242)=0,$M242*$P242/12*(12-$J242+1),IF((Z$27-$I242)&lt;$O242,($M242-SUM($P242:Y242))*$P242,IF((Z$27-$I242)=$O242,$M242-SUM($N242:Y242),0)))),IF($N242="정액법",IF((Z$27-$I242)&lt;0,0,IF((Z$27-$I242)=0,$M242*$P242/12*(12-$J242+1),IF((Z$27-$I242)&lt;$O242,$M242*$P242,IF((Z$27-$I242)=$O242,$M242-SUM($Q242:Y242),0))))))</f>
        <v>63700</v>
      </c>
      <c r="AA242" s="88">
        <f>IF($N242="정률법",IF((AA$27-$I242)&lt;0,0,IF((AA$27-$I242)=0,$M242*$P242/12*(12-$J242+1),IF((AA$27-$I242)&lt;$O242,($M242-SUM($P242:Z242))*$P242,IF((AA$27-$I242)=$O242,$M242-SUM($N242:Z242),0)))),IF($N242="정액법",IF((AA$27-$I242)&lt;0,0,IF((AA$27-$I242)=0,$M242*$P242/12*(12-$J242+1),IF((AA$27-$I242)&lt;$O242,$M242*$P242,IF((AA$27-$I242)=$O242,$M242-SUM($Q242:Z242),0))))))</f>
        <v>0</v>
      </c>
      <c r="AB242" s="88">
        <f>IF($N242="정률법",IF((AB$27-$I242)&lt;0,0,IF((AB$27-$I242)=0,$M242*$P242/12*(12-$J242+1),IF((AB$27-$I242)&lt;$O242,($M242-SUM($P242:AA242))*$P242,IF((AB$27-$I242)=$O242,$M242-SUM($N242:AA242),0)))),IF($N242="정액법",IF((AB$27-$I242)&lt;0,0,IF((AB$27-$I242)=0,$M242*$P242/12*(12-$J242+1),IF((AB$27-$I242)&lt;$O242,$M242*$P242,IF((AB$27-$I242)=$O242,$M242-SUM($Q242:AA242),0))))))</f>
        <v>0</v>
      </c>
      <c r="AC242" s="88">
        <f>IF($N242="정률법",IF((AC$27-$I242)&lt;0,0,IF((AC$27-$I242)=0,$M242*$P242/12*(12-$J242+1),IF((AC$27-$I242)&lt;$O242,($M242-SUM($P242:AB242))*$P242,IF((AC$27-$I242)=$O242,$M242-SUM($N242:AB242),0)))),IF($N242="정액법",IF((AC$27-$I242)&lt;0,0,IF((AC$27-$I242)=0,$M242*$P242/12*(12-$J242+1),IF((AC$27-$I242)&lt;$O242,$M242*$P242,IF((AC$27-$I242)=$O242,$M242-SUM($Q242:AB242),0))))))</f>
        <v>0</v>
      </c>
      <c r="AD242" s="88">
        <f>IF($N242="정률법",IF((AD$27-$I242)&lt;0,0,IF((AD$27-$I242)=0,$M242*$P242/12*(12-$J242+1),IF((AD$27-$I242)&lt;$O242,($M242-SUM($P242:AC242))*$P242,IF((AD$27-$I242)=$O242,$M242-SUM($N242:AC242),0)))),IF($N242="정액법",IF((AD$27-$I242)&lt;0,0,IF((AD$27-$I242)=0,$M242*$P242/12*(12-$J242+1),IF((AD$27-$I242)&lt;$O242,$M242*$P242,IF((AD$27-$I242)=$O242,$M242-SUM($Q242:AC242),0))))))</f>
        <v>0</v>
      </c>
      <c r="AE242" s="89"/>
      <c r="AF242" s="90">
        <f t="shared" si="136"/>
        <v>1400000</v>
      </c>
      <c r="AG242" s="88">
        <f t="shared" si="131"/>
        <v>0</v>
      </c>
      <c r="AH242" s="91">
        <f t="shared" si="132"/>
        <v>0</v>
      </c>
      <c r="AI242" s="77" t="s">
        <v>187</v>
      </c>
      <c r="AJ242" s="77"/>
      <c r="AK242" s="77"/>
      <c r="AL242" s="77"/>
      <c r="AM242" s="77"/>
      <c r="AN242" s="92" t="s">
        <v>192</v>
      </c>
    </row>
    <row r="243" spans="2:40" s="47" customFormat="1" ht="13.5" outlineLevel="2">
      <c r="B243" s="76">
        <v>5</v>
      </c>
      <c r="C243" s="77" t="s">
        <v>193</v>
      </c>
      <c r="D243" s="77" t="s">
        <v>194</v>
      </c>
      <c r="E243" s="78" t="s">
        <v>191</v>
      </c>
      <c r="F243" s="77">
        <v>1</v>
      </c>
      <c r="G243" s="191"/>
      <c r="H243" s="79">
        <v>41733</v>
      </c>
      <c r="I243" s="80">
        <f t="shared" si="133"/>
        <v>2014</v>
      </c>
      <c r="J243" s="81" t="str">
        <f t="shared" si="134"/>
        <v>04</v>
      </c>
      <c r="K243" s="82">
        <v>384000</v>
      </c>
      <c r="L243" s="82">
        <v>96000</v>
      </c>
      <c r="M243" s="83">
        <f t="shared" si="135"/>
        <v>480000</v>
      </c>
      <c r="N243" s="84" t="s">
        <v>65</v>
      </c>
      <c r="O243" s="85">
        <v>6</v>
      </c>
      <c r="P243" s="86">
        <f>IF($N243="정액법",VLOOKUP($O243,[1]Data!$J$3:$L$62,2),IF($N243="정률법",VLOOKUP($O243,[1]Data!$J$3:$L$62,3),"입력검증"))</f>
        <v>0.16600000000000001</v>
      </c>
      <c r="Q243" s="108"/>
      <c r="R243" s="108"/>
      <c r="S243" s="108"/>
      <c r="T243" s="88">
        <f>IF($N243="정률법",IF((T$27-$I243)&lt;0,0,IF((T$27-$I243)=0,$M243*$P243/12*(12-$J243+1),IF((T$27-$I243)&lt;$O243,($M243-SUM($P243:S243))*$P243,IF((T$27-$I243)=$O243,$M243-SUM($N243:S243),0)))),IF($N243="정액법",IF((T$27-$I243)&lt;0,0,IF((T$27-$I243)=0,$M243*$P243/12*(12-$J243+1),IF((T$27-$I243)&lt;$O243,$M243*$P243,IF((T$27-$I243)=$O243,$M243-SUM($Q243:S243),0))))))</f>
        <v>59760</v>
      </c>
      <c r="U243" s="88">
        <f>IF($N243="정률법",IF((U$27-$I243)&lt;0,0,IF((U$27-$I243)=0,$M243*$P243/12*(12-$J243+1),IF((U$27-$I243)&lt;$O243,($M243-SUM($P243:T243))*$P243,IF((U$27-$I243)=$O243,$M243-SUM($N243:T243),0)))),IF($N243="정액법",IF((U$27-$I243)&lt;0,0,IF((U$27-$I243)=0,$M243*$P243/12*(12-$J243+1),IF((U$27-$I243)&lt;$O243,$M243*$P243,IF((U$27-$I243)=$O243,$M243-SUM($Q243:T243),0))))))</f>
        <v>79680</v>
      </c>
      <c r="V243" s="88">
        <f>IF($N243="정률법",IF((V$27-$I243)&lt;0,0,IF((V$27-$I243)=0,$M243*$P243/12*(12-$J243+1),IF((V$27-$I243)&lt;$O243,($M243-SUM($P243:U243))*$P243,IF((V$27-$I243)=$O243,$M243-SUM($N243:U243),0)))),IF($N243="정액법",IF((V$27-$I243)&lt;0,0,IF((V$27-$I243)=0,$M243*$P243/12*(12-$J243+1),IF((V$27-$I243)&lt;$O243,$M243*$P243,IF((V$27-$I243)=$O243,$M243-SUM($Q243:U243),0))))))</f>
        <v>79680</v>
      </c>
      <c r="W243" s="88">
        <f>IF($N243="정률법",IF((W$27-$I243)&lt;0,0,IF((W$27-$I243)=0,$M243*$P243/12*(12-$J243+1),IF((W$27-$I243)&lt;$O243,($M243-SUM($P243:V243))*$P243,IF((W$27-$I243)=$O243,$M243-SUM($N243:V243),0)))),IF($N243="정액법",IF((W$27-$I243)&lt;0,0,IF((W$27-$I243)=0,$M243*$P243/12*(12-$J243+1),IF((W$27-$I243)&lt;$O243,$M243*$P243,IF((W$27-$I243)=$O243,$M243-SUM($Q243:V243),0))))))</f>
        <v>79680</v>
      </c>
      <c r="X243" s="88">
        <f>IF($N243="정률법",IF((X$27-$I243)&lt;0,0,IF((X$27-$I243)=0,$M243*$P243/12*(12-$J243+1),IF((X$27-$I243)&lt;$O243,($M243-SUM($P243:W243))*$P243,IF((X$27-$I243)=$O243,$M243-SUM($N243:W243),0)))),IF($N243="정액법",IF((X$27-$I243)&lt;0,0,IF((X$27-$I243)=0,$M243*$P243/12*(12-$J243+1),IF((X$27-$I243)&lt;$O243,$M243*$P243,IF((X$27-$I243)=$O243,$M243-SUM($Q243:W243),0))))))</f>
        <v>79680</v>
      </c>
      <c r="Y243" s="88">
        <f>IF($N243="정률법",IF((Y$27-$I243)&lt;0,0,IF((Y$27-$I243)=0,$M243*$P243/12*(12-$J243+1),IF((Y$27-$I243)&lt;$O243,($M243-SUM($P243:X243))*$P243,IF((Y$27-$I243)=$O243,$M243-SUM($N243:X243),0)))),IF($N243="정액법",IF((Y$27-$I243)&lt;0,0,IF((Y$27-$I243)=0,$M243*$P243/12*(12-$J243+1),IF((Y$27-$I243)&lt;$O243,$M243*$P243,IF((Y$27-$I243)=$O243,$M243-SUM($Q243:X243),0))))))</f>
        <v>79680</v>
      </c>
      <c r="Z243" s="88">
        <f>IF($N243="정률법",IF((Z$27-$I243)&lt;0,0,IF((Z$27-$I243)=0,$M243*$P243/12*(12-$J243+1),IF((Z$27-$I243)&lt;$O243,($M243-SUM($P243:Y243))*$P243,IF((Z$27-$I243)=$O243,$M243-SUM($N243:Y243),0)))),IF($N243="정액법",IF((Z$27-$I243)&lt;0,0,IF((Z$27-$I243)=0,$M243*$P243/12*(12-$J243+1),IF((Z$27-$I243)&lt;$O243,$M243*$P243,IF((Z$27-$I243)=$O243,$M243-SUM($Q243:Y243),0))))))</f>
        <v>21840</v>
      </c>
      <c r="AA243" s="88">
        <f>IF($N243="정률법",IF((AA$27-$I243)&lt;0,0,IF((AA$27-$I243)=0,$M243*$P243/12*(12-$J243+1),IF((AA$27-$I243)&lt;$O243,($M243-SUM($P243:Z243))*$P243,IF((AA$27-$I243)=$O243,$M243-SUM($N243:Z243),0)))),IF($N243="정액법",IF((AA$27-$I243)&lt;0,0,IF((AA$27-$I243)=0,$M243*$P243/12*(12-$J243+1),IF((AA$27-$I243)&lt;$O243,$M243*$P243,IF((AA$27-$I243)=$O243,$M243-SUM($Q243:Z243),0))))))</f>
        <v>0</v>
      </c>
      <c r="AB243" s="88">
        <f>IF($N243="정률법",IF((AB$27-$I243)&lt;0,0,IF((AB$27-$I243)=0,$M243*$P243/12*(12-$J243+1),IF((AB$27-$I243)&lt;$O243,($M243-SUM($P243:AA243))*$P243,IF((AB$27-$I243)=$O243,$M243-SUM($N243:AA243),0)))),IF($N243="정액법",IF((AB$27-$I243)&lt;0,0,IF((AB$27-$I243)=0,$M243*$P243/12*(12-$J243+1),IF((AB$27-$I243)&lt;$O243,$M243*$P243,IF((AB$27-$I243)=$O243,$M243-SUM($Q243:AA243),0))))))</f>
        <v>0</v>
      </c>
      <c r="AC243" s="88">
        <f>IF($N243="정률법",IF((AC$27-$I243)&lt;0,0,IF((AC$27-$I243)=0,$M243*$P243/12*(12-$J243+1),IF((AC$27-$I243)&lt;$O243,($M243-SUM($P243:AB243))*$P243,IF((AC$27-$I243)=$O243,$M243-SUM($N243:AB243),0)))),IF($N243="정액법",IF((AC$27-$I243)&lt;0,0,IF((AC$27-$I243)=0,$M243*$P243/12*(12-$J243+1),IF((AC$27-$I243)&lt;$O243,$M243*$P243,IF((AC$27-$I243)=$O243,$M243-SUM($Q243:AB243),0))))))</f>
        <v>0</v>
      </c>
      <c r="AD243" s="88">
        <f>IF($N243="정률법",IF((AD$27-$I243)&lt;0,0,IF((AD$27-$I243)=0,$M243*$P243/12*(12-$J243+1),IF((AD$27-$I243)&lt;$O243,($M243-SUM($P243:AC243))*$P243,IF((AD$27-$I243)=$O243,$M243-SUM($N243:AC243),0)))),IF($N243="정액법",IF((AD$27-$I243)&lt;0,0,IF((AD$27-$I243)=0,$M243*$P243/12*(12-$J243+1),IF((AD$27-$I243)&lt;$O243,$M243*$P243,IF((AD$27-$I243)=$O243,$M243-SUM($Q243:AC243),0))))))</f>
        <v>0</v>
      </c>
      <c r="AE243" s="89"/>
      <c r="AF243" s="90">
        <f t="shared" si="136"/>
        <v>480000</v>
      </c>
      <c r="AG243" s="88">
        <f t="shared" si="131"/>
        <v>0</v>
      </c>
      <c r="AH243" s="91">
        <f t="shared" si="132"/>
        <v>0</v>
      </c>
      <c r="AI243" s="77" t="s">
        <v>195</v>
      </c>
      <c r="AJ243" s="77"/>
      <c r="AK243" s="77"/>
      <c r="AL243" s="77"/>
      <c r="AM243" s="77"/>
      <c r="AN243" s="92" t="s">
        <v>196</v>
      </c>
    </row>
    <row r="244" spans="2:40" s="47" customFormat="1" ht="13.5" outlineLevel="2">
      <c r="B244" s="76">
        <v>6</v>
      </c>
      <c r="C244" s="77" t="s">
        <v>197</v>
      </c>
      <c r="D244" s="77" t="s">
        <v>198</v>
      </c>
      <c r="E244" s="78" t="s">
        <v>199</v>
      </c>
      <c r="F244" s="77">
        <v>1</v>
      </c>
      <c r="G244" s="191"/>
      <c r="H244" s="79">
        <v>41905</v>
      </c>
      <c r="I244" s="80">
        <f t="shared" si="133"/>
        <v>2014</v>
      </c>
      <c r="J244" s="81" t="str">
        <f t="shared" si="134"/>
        <v>09</v>
      </c>
      <c r="K244" s="82">
        <v>3653600</v>
      </c>
      <c r="L244" s="82">
        <v>913400</v>
      </c>
      <c r="M244" s="83">
        <f t="shared" si="135"/>
        <v>4567000</v>
      </c>
      <c r="N244" s="84" t="s">
        <v>65</v>
      </c>
      <c r="O244" s="85">
        <v>6</v>
      </c>
      <c r="P244" s="86">
        <f>IF($N244="정액법",VLOOKUP($O244,[1]Data!$J$3:$L$62,2),IF($N244="정률법",VLOOKUP($O244,[1]Data!$J$3:$L$62,3),"입력검증"))</f>
        <v>0.16600000000000001</v>
      </c>
      <c r="Q244" s="108"/>
      <c r="R244" s="108"/>
      <c r="S244" s="108"/>
      <c r="T244" s="88">
        <f>IF($N244="정률법",IF((T$27-$I244)&lt;0,0,IF((T$27-$I244)=0,$M244*$P244/12*(12-$J244+1),IF((T$27-$I244)&lt;$O244,($M244-SUM($P244:S244))*$P244,IF((T$27-$I244)=$O244,$M244-SUM($N244:S244),0)))),IF($N244="정액법",IF((T$27-$I244)&lt;0,0,IF((T$27-$I244)=0,$M244*$P244/12*(12-$J244+1),IF((T$27-$I244)&lt;$O244,$M244*$P244,IF((T$27-$I244)=$O244,$M244-SUM($Q244:S244),0))))))</f>
        <v>252707.33333333334</v>
      </c>
      <c r="U244" s="88">
        <f>IF($N244="정률법",IF((U$27-$I244)&lt;0,0,IF((U$27-$I244)=0,$M244*$P244/12*(12-$J244+1),IF((U$27-$I244)&lt;$O244,($M244-SUM($P244:T244))*$P244,IF((U$27-$I244)=$O244,$M244-SUM($N244:T244),0)))),IF($N244="정액법",IF((U$27-$I244)&lt;0,0,IF((U$27-$I244)=0,$M244*$P244/12*(12-$J244+1),IF((U$27-$I244)&lt;$O244,$M244*$P244,IF((U$27-$I244)=$O244,$M244-SUM($Q244:T244),0))))))</f>
        <v>758122</v>
      </c>
      <c r="V244" s="88">
        <f>IF($N244="정률법",IF((V$27-$I244)&lt;0,0,IF((V$27-$I244)=0,$M244*$P244/12*(12-$J244+1),IF((V$27-$I244)&lt;$O244,($M244-SUM($P244:U244))*$P244,IF((V$27-$I244)=$O244,$M244-SUM($N244:U244),0)))),IF($N244="정액법",IF((V$27-$I244)&lt;0,0,IF((V$27-$I244)=0,$M244*$P244/12*(12-$J244+1),IF((V$27-$I244)&lt;$O244,$M244*$P244,IF((V$27-$I244)=$O244,$M244-SUM($Q244:U244),0))))))</f>
        <v>758122</v>
      </c>
      <c r="W244" s="88">
        <f>IF($N244="정률법",IF((W$27-$I244)&lt;0,0,IF((W$27-$I244)=0,$M244*$P244/12*(12-$J244+1),IF((W$27-$I244)&lt;$O244,($M244-SUM($P244:V244))*$P244,IF((W$27-$I244)=$O244,$M244-SUM($N244:V244),0)))),IF($N244="정액법",IF((W$27-$I244)&lt;0,0,IF((W$27-$I244)=0,$M244*$P244/12*(12-$J244+1),IF((W$27-$I244)&lt;$O244,$M244*$P244,IF((W$27-$I244)=$O244,$M244-SUM($Q244:V244),0))))))</f>
        <v>758122</v>
      </c>
      <c r="X244" s="88">
        <f>IF($N244="정률법",IF((X$27-$I244)&lt;0,0,IF((X$27-$I244)=0,$M244*$P244/12*(12-$J244+1),IF((X$27-$I244)&lt;$O244,($M244-SUM($P244:W244))*$P244,IF((X$27-$I244)=$O244,$M244-SUM($N244:W244),0)))),IF($N244="정액법",IF((X$27-$I244)&lt;0,0,IF((X$27-$I244)=0,$M244*$P244/12*(12-$J244+1),IF((X$27-$I244)&lt;$O244,$M244*$P244,IF((X$27-$I244)=$O244,$M244-SUM($Q244:W244),0))))))</f>
        <v>758122</v>
      </c>
      <c r="Y244" s="88">
        <f>IF($N244="정률법",IF((Y$27-$I244)&lt;0,0,IF((Y$27-$I244)=0,$M244*$P244/12*(12-$J244+1),IF((Y$27-$I244)&lt;$O244,($M244-SUM($P244:X244))*$P244,IF((Y$27-$I244)=$O244,$M244-SUM($N244:X244),0)))),IF($N244="정액법",IF((Y$27-$I244)&lt;0,0,IF((Y$27-$I244)=0,$M244*$P244/12*(12-$J244+1),IF((Y$27-$I244)&lt;$O244,$M244*$P244,IF((Y$27-$I244)=$O244,$M244-SUM($Q244:X244),0))))))</f>
        <v>758122</v>
      </c>
      <c r="Z244" s="88">
        <f>IF($N244="정률법",IF((Z$27-$I244)&lt;0,0,IF((Z$27-$I244)=0,$M244*$P244/12*(12-$J244+1),IF((Z$27-$I244)&lt;$O244,($M244-SUM($P244:Y244))*$P244,IF((Z$27-$I244)=$O244,$M244-SUM($N244:Y244),0)))),IF($N244="정액법",IF((Z$27-$I244)&lt;0,0,IF((Z$27-$I244)=0,$M244*$P244/12*(12-$J244+1),IF((Z$27-$I244)&lt;$O244,$M244*$P244,IF((Z$27-$I244)=$O244,$M244-SUM($Q244:Y244),0))))))</f>
        <v>523682.66666666651</v>
      </c>
      <c r="AA244" s="88">
        <f>IF($N244="정률법",IF((AA$27-$I244)&lt;0,0,IF((AA$27-$I244)=0,$M244*$P244/12*(12-$J244+1),IF((AA$27-$I244)&lt;$O244,($M244-SUM($P244:Z244))*$P244,IF((AA$27-$I244)=$O244,$M244-SUM($N244:Z244),0)))),IF($N244="정액법",IF((AA$27-$I244)&lt;0,0,IF((AA$27-$I244)=0,$M244*$P244/12*(12-$J244+1),IF((AA$27-$I244)&lt;$O244,$M244*$P244,IF((AA$27-$I244)=$O244,$M244-SUM($Q244:Z244),0))))))</f>
        <v>0</v>
      </c>
      <c r="AB244" s="88">
        <f>IF($N244="정률법",IF((AB$27-$I244)&lt;0,0,IF((AB$27-$I244)=0,$M244*$P244/12*(12-$J244+1),IF((AB$27-$I244)&lt;$O244,($M244-SUM($P244:AA244))*$P244,IF((AB$27-$I244)=$O244,$M244-SUM($N244:AA244),0)))),IF($N244="정액법",IF((AB$27-$I244)&lt;0,0,IF((AB$27-$I244)=0,$M244*$P244/12*(12-$J244+1),IF((AB$27-$I244)&lt;$O244,$M244*$P244,IF((AB$27-$I244)=$O244,$M244-SUM($Q244:AA244),0))))))</f>
        <v>0</v>
      </c>
      <c r="AC244" s="88">
        <f>IF($N244="정률법",IF((AC$27-$I244)&lt;0,0,IF((AC$27-$I244)=0,$M244*$P244/12*(12-$J244+1),IF((AC$27-$I244)&lt;$O244,($M244-SUM($P244:AB244))*$P244,IF((AC$27-$I244)=$O244,$M244-SUM($N244:AB244),0)))),IF($N244="정액법",IF((AC$27-$I244)&lt;0,0,IF((AC$27-$I244)=0,$M244*$P244/12*(12-$J244+1),IF((AC$27-$I244)&lt;$O244,$M244*$P244,IF((AC$27-$I244)=$O244,$M244-SUM($Q244:AB244),0))))))</f>
        <v>0</v>
      </c>
      <c r="AD244" s="88">
        <f>IF($N244="정률법",IF((AD$27-$I244)&lt;0,0,IF((AD$27-$I244)=0,$M244*$P244/12*(12-$J244+1),IF((AD$27-$I244)&lt;$O244,($M244-SUM($P244:AC244))*$P244,IF((AD$27-$I244)=$O244,$M244-SUM($N244:AC244),0)))),IF($N244="정액법",IF((AD$27-$I244)&lt;0,0,IF((AD$27-$I244)=0,$M244*$P244/12*(12-$J244+1),IF((AD$27-$I244)&lt;$O244,$M244*$P244,IF((AD$27-$I244)=$O244,$M244-SUM($Q244:AC244),0))))))</f>
        <v>0</v>
      </c>
      <c r="AE244" s="89"/>
      <c r="AF244" s="90">
        <f t="shared" si="136"/>
        <v>4567000</v>
      </c>
      <c r="AG244" s="88">
        <f t="shared" si="131"/>
        <v>0</v>
      </c>
      <c r="AH244" s="91">
        <f t="shared" si="132"/>
        <v>0</v>
      </c>
      <c r="AI244" s="77" t="s">
        <v>187</v>
      </c>
      <c r="AJ244" s="77"/>
      <c r="AK244" s="77"/>
      <c r="AL244" s="77"/>
      <c r="AM244" s="77"/>
      <c r="AN244" s="92" t="s">
        <v>200</v>
      </c>
    </row>
    <row r="245" spans="2:40" s="47" customFormat="1" ht="13.5" outlineLevel="2">
      <c r="B245" s="76">
        <v>7</v>
      </c>
      <c r="C245" s="77" t="s">
        <v>201</v>
      </c>
      <c r="D245" s="77" t="s">
        <v>202</v>
      </c>
      <c r="E245" s="78" t="s">
        <v>203</v>
      </c>
      <c r="F245" s="77">
        <v>1</v>
      </c>
      <c r="G245" s="191"/>
      <c r="H245" s="79">
        <v>41730</v>
      </c>
      <c r="I245" s="80">
        <f t="shared" si="133"/>
        <v>2014</v>
      </c>
      <c r="J245" s="81" t="str">
        <f t="shared" si="134"/>
        <v>04</v>
      </c>
      <c r="K245" s="82">
        <v>17264000</v>
      </c>
      <c r="L245" s="82">
        <v>4316000</v>
      </c>
      <c r="M245" s="83">
        <f t="shared" si="135"/>
        <v>21580000</v>
      </c>
      <c r="N245" s="84" t="s">
        <v>65</v>
      </c>
      <c r="O245" s="85">
        <v>8</v>
      </c>
      <c r="P245" s="86">
        <f>IF($N245="정액법",VLOOKUP($O245,[1]Data!$J$3:$L$62,2),IF($N245="정률법",VLOOKUP($O245,[1]Data!$J$3:$L$62,3),"입력검증"))</f>
        <v>0.125</v>
      </c>
      <c r="Q245" s="108"/>
      <c r="R245" s="108"/>
      <c r="S245" s="108"/>
      <c r="T245" s="88">
        <f>IF($N245="정률법",IF((T$27-$I245)&lt;0,0,IF((T$27-$I245)=0,$M245*$P245/12*(12-$J245+1),IF((T$27-$I245)&lt;$O245,($M245-SUM($P245:S245))*$P245,IF((T$27-$I245)=$O245,$M245-SUM($N245:S245),0)))),IF($N245="정액법",IF((T$27-$I245)&lt;0,0,IF((T$27-$I245)=0,$M245*$P245/12*(12-$J245+1),IF((T$27-$I245)&lt;$O245,$M245*$P245,IF((T$27-$I245)=$O245,$M245-SUM($Q245:S245),0))))))</f>
        <v>2023125</v>
      </c>
      <c r="U245" s="88">
        <f>IF($N245="정률법",IF((U$27-$I245)&lt;0,0,IF((U$27-$I245)=0,$M245*$P245/12*(12-$J245+1),IF((U$27-$I245)&lt;$O245,($M245-SUM($P245:T245))*$P245,IF((U$27-$I245)=$O245,$M245-SUM($N245:T245),0)))),IF($N245="정액법",IF((U$27-$I245)&lt;0,0,IF((U$27-$I245)=0,$M245*$P245/12*(12-$J245+1),IF((U$27-$I245)&lt;$O245,$M245*$P245,IF((U$27-$I245)=$O245,$M245-SUM($Q245:T245),0))))))</f>
        <v>2697500</v>
      </c>
      <c r="V245" s="88">
        <f>IF($N245="정률법",IF((V$27-$I245)&lt;0,0,IF((V$27-$I245)=0,$M245*$P245/12*(12-$J245+1),IF((V$27-$I245)&lt;$O245,($M245-SUM($P245:U245))*$P245,IF((V$27-$I245)=$O245,$M245-SUM($N245:U245),0)))),IF($N245="정액법",IF((V$27-$I245)&lt;0,0,IF((V$27-$I245)=0,$M245*$P245/12*(12-$J245+1),IF((V$27-$I245)&lt;$O245,$M245*$P245,IF((V$27-$I245)=$O245,$M245-SUM($Q245:U245),0))))))</f>
        <v>2697500</v>
      </c>
      <c r="W245" s="88">
        <f>IF($N245="정률법",IF((W$27-$I245)&lt;0,0,IF((W$27-$I245)=0,$M245*$P245/12*(12-$J245+1),IF((W$27-$I245)&lt;$O245,($M245-SUM($P245:V245))*$P245,IF((W$27-$I245)=$O245,$M245-SUM($N245:V245),0)))),IF($N245="정액법",IF((W$27-$I245)&lt;0,0,IF((W$27-$I245)=0,$M245*$P245/12*(12-$J245+1),IF((W$27-$I245)&lt;$O245,$M245*$P245,IF((W$27-$I245)=$O245,$M245-SUM($Q245:V245),0))))))</f>
        <v>2697500</v>
      </c>
      <c r="X245" s="88">
        <f>IF($N245="정률법",IF((X$27-$I245)&lt;0,0,IF((X$27-$I245)=0,$M245*$P245/12*(12-$J245+1),IF((X$27-$I245)&lt;$O245,($M245-SUM($P245:W245))*$P245,IF((X$27-$I245)=$O245,$M245-SUM($N245:W245),0)))),IF($N245="정액법",IF((X$27-$I245)&lt;0,0,IF((X$27-$I245)=0,$M245*$P245/12*(12-$J245+1),IF((X$27-$I245)&lt;$O245,$M245*$P245,IF((X$27-$I245)=$O245,$M245-SUM($Q245:W245),0))))))</f>
        <v>2697500</v>
      </c>
      <c r="Y245" s="88">
        <f>IF($N245="정률법",IF((Y$27-$I245)&lt;0,0,IF((Y$27-$I245)=0,$M245*$P245/12*(12-$J245+1),IF((Y$27-$I245)&lt;$O245,($M245-SUM($P245:X245))*$P245,IF((Y$27-$I245)=$O245,$M245-SUM($N245:X245),0)))),IF($N245="정액법",IF((Y$27-$I245)&lt;0,0,IF((Y$27-$I245)=0,$M245*$P245/12*(12-$J245+1),IF((Y$27-$I245)&lt;$O245,$M245*$P245,IF((Y$27-$I245)=$O245,$M245-SUM($Q245:X245),0))))))</f>
        <v>2697500</v>
      </c>
      <c r="Z245" s="88">
        <f>IF($N245="정률법",IF((Z$27-$I245)&lt;0,0,IF((Z$27-$I245)=0,$M245*$P245/12*(12-$J245+1),IF((Z$27-$I245)&lt;$O245,($M245-SUM($P245:Y245))*$P245,IF((Z$27-$I245)=$O245,$M245-SUM($N245:Y245),0)))),IF($N245="정액법",IF((Z$27-$I245)&lt;0,0,IF((Z$27-$I245)=0,$M245*$P245/12*(12-$J245+1),IF((Z$27-$I245)&lt;$O245,$M245*$P245,IF((Z$27-$I245)=$O245,$M245-SUM($Q245:Y245),0))))))</f>
        <v>2697500</v>
      </c>
      <c r="AA245" s="88">
        <f>IF($N245="정률법",IF((AA$27-$I245)&lt;0,0,IF((AA$27-$I245)=0,$M245*$P245/12*(12-$J245+1),IF((AA$27-$I245)&lt;$O245,($M245-SUM($P245:Z245))*$P245,IF((AA$27-$I245)=$O245,$M245-SUM($N245:Z245),0)))),IF($N245="정액법",IF((AA$27-$I245)&lt;0,0,IF((AA$27-$I245)=0,$M245*$P245/12*(12-$J245+1),IF((AA$27-$I245)&lt;$O245,$M245*$P245,IF((AA$27-$I245)=$O245,$M245-SUM($Q245:Z245),0))))))</f>
        <v>2697500</v>
      </c>
      <c r="AB245" s="88">
        <f>IF($N245="정률법",IF((AB$27-$I245)&lt;0,0,IF((AB$27-$I245)=0,$M245*$P245/12*(12-$J245+1),IF((AB$27-$I245)&lt;$O245,($M245-SUM($P245:AA245))*$P245,IF((AB$27-$I245)=$O245,$M245-SUM($N245:AA245),0)))),IF($N245="정액법",IF((AB$27-$I245)&lt;0,0,IF((AB$27-$I245)=0,$M245*$P245/12*(12-$J245+1),IF((AB$27-$I245)&lt;$O245,$M245*$P245,IF((AB$27-$I245)=$O245,$M245-SUM($Q245:AA245),0))))))</f>
        <v>674375</v>
      </c>
      <c r="AC245" s="88">
        <f>IF($N245="정률법",IF((AC$27-$I245)&lt;0,0,IF((AC$27-$I245)=0,$M245*$P245/12*(12-$J245+1),IF((AC$27-$I245)&lt;$O245,($M245-SUM($P245:AB245))*$P245,IF((AC$27-$I245)=$O245,$M245-SUM($N245:AB245),0)))),IF($N245="정액법",IF((AC$27-$I245)&lt;0,0,IF((AC$27-$I245)=0,$M245*$P245/12*(12-$J245+1),IF((AC$27-$I245)&lt;$O245,$M245*$P245,IF((AC$27-$I245)=$O245,$M245-SUM($Q245:AB245),0))))))</f>
        <v>0</v>
      </c>
      <c r="AD245" s="88">
        <f>IF($N245="정률법",IF((AD$27-$I245)&lt;0,0,IF((AD$27-$I245)=0,$M245*$P245/12*(12-$J245+1),IF((AD$27-$I245)&lt;$O245,($M245-SUM($P245:AC245))*$P245,IF((AD$27-$I245)=$O245,$M245-SUM($N245:AC245),0)))),IF($N245="정액법",IF((AD$27-$I245)&lt;0,0,IF((AD$27-$I245)=0,$M245*$P245/12*(12-$J245+1),IF((AD$27-$I245)&lt;$O245,$M245*$P245,IF((AD$27-$I245)=$O245,$M245-SUM($Q245:AC245),0))))))</f>
        <v>0</v>
      </c>
      <c r="AE245" s="89"/>
      <c r="AF245" s="90">
        <f t="shared" si="136"/>
        <v>21580000</v>
      </c>
      <c r="AG245" s="88">
        <f t="shared" si="131"/>
        <v>0</v>
      </c>
      <c r="AH245" s="91">
        <f t="shared" si="132"/>
        <v>0</v>
      </c>
      <c r="AI245" s="77" t="s">
        <v>195</v>
      </c>
      <c r="AJ245" s="77"/>
      <c r="AK245" s="77"/>
      <c r="AL245" s="77"/>
      <c r="AM245" s="77"/>
      <c r="AN245" s="92" t="s">
        <v>204</v>
      </c>
    </row>
    <row r="246" spans="2:40" s="47" customFormat="1" ht="13.5" outlineLevel="2">
      <c r="B246" s="76">
        <v>8</v>
      </c>
      <c r="C246" s="77" t="s">
        <v>205</v>
      </c>
      <c r="D246" s="77" t="s">
        <v>206</v>
      </c>
      <c r="E246" s="78" t="s">
        <v>207</v>
      </c>
      <c r="F246" s="77">
        <v>16</v>
      </c>
      <c r="G246" s="191"/>
      <c r="H246" s="79">
        <v>41730</v>
      </c>
      <c r="I246" s="80">
        <f t="shared" si="133"/>
        <v>2014</v>
      </c>
      <c r="J246" s="81" t="str">
        <f t="shared" si="134"/>
        <v>04</v>
      </c>
      <c r="K246" s="82">
        <v>4736000</v>
      </c>
      <c r="L246" s="82">
        <v>1184000</v>
      </c>
      <c r="M246" s="83">
        <f t="shared" si="135"/>
        <v>5920000</v>
      </c>
      <c r="N246" s="84" t="s">
        <v>65</v>
      </c>
      <c r="O246" s="85">
        <v>8</v>
      </c>
      <c r="P246" s="86">
        <f>IF($N246="정액법",VLOOKUP($O246,[1]Data!$J$3:$L$62,2),IF($N246="정률법",VLOOKUP($O246,[1]Data!$J$3:$L$62,3),"입력검증"))</f>
        <v>0.125</v>
      </c>
      <c r="Q246" s="108"/>
      <c r="R246" s="108"/>
      <c r="S246" s="108"/>
      <c r="T246" s="88">
        <f>IF($N246="정률법",IF((T$27-$I246)&lt;0,0,IF((T$27-$I246)=0,$M246*$P246/12*(12-$J246+1),IF((T$27-$I246)&lt;$O246,($M246-SUM($P246:S246))*$P246,IF((T$27-$I246)=$O246,$M246-SUM($N246:S246),0)))),IF($N246="정액법",IF((T$27-$I246)&lt;0,0,IF((T$27-$I246)=0,$M246*$P246/12*(12-$J246+1),IF((T$27-$I246)&lt;$O246,$M246*$P246,IF((T$27-$I246)=$O246,$M246-SUM($Q246:S246),0))))))</f>
        <v>555000</v>
      </c>
      <c r="U246" s="88">
        <f>IF($N246="정률법",IF((U$27-$I246)&lt;0,0,IF((U$27-$I246)=0,$M246*$P246/12*(12-$J246+1),IF((U$27-$I246)&lt;$O246,($M246-SUM($P246:T246))*$P246,IF((U$27-$I246)=$O246,$M246-SUM($N246:T246),0)))),IF($N246="정액법",IF((U$27-$I246)&lt;0,0,IF((U$27-$I246)=0,$M246*$P246/12*(12-$J246+1),IF((U$27-$I246)&lt;$O246,$M246*$P246,IF((U$27-$I246)=$O246,$M246-SUM($Q246:T246),0))))))</f>
        <v>740000</v>
      </c>
      <c r="V246" s="88">
        <f>IF($N246="정률법",IF((V$27-$I246)&lt;0,0,IF((V$27-$I246)=0,$M246*$P246/12*(12-$J246+1),IF((V$27-$I246)&lt;$O246,($M246-SUM($P246:U246))*$P246,IF((V$27-$I246)=$O246,$M246-SUM($N246:U246),0)))),IF($N246="정액법",IF((V$27-$I246)&lt;0,0,IF((V$27-$I246)=0,$M246*$P246/12*(12-$J246+1),IF((V$27-$I246)&lt;$O246,$M246*$P246,IF((V$27-$I246)=$O246,$M246-SUM($Q246:U246),0))))))</f>
        <v>740000</v>
      </c>
      <c r="W246" s="88">
        <f>IF($N246="정률법",IF((W$27-$I246)&lt;0,0,IF((W$27-$I246)=0,$M246*$P246/12*(12-$J246+1),IF((W$27-$I246)&lt;$O246,($M246-SUM($P246:V246))*$P246,IF((W$27-$I246)=$O246,$M246-SUM($N246:V246),0)))),IF($N246="정액법",IF((W$27-$I246)&lt;0,0,IF((W$27-$I246)=0,$M246*$P246/12*(12-$J246+1),IF((W$27-$I246)&lt;$O246,$M246*$P246,IF((W$27-$I246)=$O246,$M246-SUM($Q246:V246),0))))))</f>
        <v>740000</v>
      </c>
      <c r="X246" s="88">
        <f>IF($N246="정률법",IF((X$27-$I246)&lt;0,0,IF((X$27-$I246)=0,$M246*$P246/12*(12-$J246+1),IF((X$27-$I246)&lt;$O246,($M246-SUM($P246:W246))*$P246,IF((X$27-$I246)=$O246,$M246-SUM($N246:W246),0)))),IF($N246="정액법",IF((X$27-$I246)&lt;0,0,IF((X$27-$I246)=0,$M246*$P246/12*(12-$J246+1),IF((X$27-$I246)&lt;$O246,$M246*$P246,IF((X$27-$I246)=$O246,$M246-SUM($Q246:W246),0))))))</f>
        <v>740000</v>
      </c>
      <c r="Y246" s="88">
        <f>IF($N246="정률법",IF((Y$27-$I246)&lt;0,0,IF((Y$27-$I246)=0,$M246*$P246/12*(12-$J246+1),IF((Y$27-$I246)&lt;$O246,($M246-SUM($P246:X246))*$P246,IF((Y$27-$I246)=$O246,$M246-SUM($N246:X246),0)))),IF($N246="정액법",IF((Y$27-$I246)&lt;0,0,IF((Y$27-$I246)=0,$M246*$P246/12*(12-$J246+1),IF((Y$27-$I246)&lt;$O246,$M246*$P246,IF((Y$27-$I246)=$O246,$M246-SUM($Q246:X246),0))))))</f>
        <v>740000</v>
      </c>
      <c r="Z246" s="88">
        <f>IF($N246="정률법",IF((Z$27-$I246)&lt;0,0,IF((Z$27-$I246)=0,$M246*$P246/12*(12-$J246+1),IF((Z$27-$I246)&lt;$O246,($M246-SUM($P246:Y246))*$P246,IF((Z$27-$I246)=$O246,$M246-SUM($N246:Y246),0)))),IF($N246="정액법",IF((Z$27-$I246)&lt;0,0,IF((Z$27-$I246)=0,$M246*$P246/12*(12-$J246+1),IF((Z$27-$I246)&lt;$O246,$M246*$P246,IF((Z$27-$I246)=$O246,$M246-SUM($Q246:Y246),0))))))</f>
        <v>740000</v>
      </c>
      <c r="AA246" s="88">
        <f>IF($N246="정률법",IF((AA$27-$I246)&lt;0,0,IF((AA$27-$I246)=0,$M246*$P246/12*(12-$J246+1),IF((AA$27-$I246)&lt;$O246,($M246-SUM($P246:Z246))*$P246,IF((AA$27-$I246)=$O246,$M246-SUM($N246:Z246),0)))),IF($N246="정액법",IF((AA$27-$I246)&lt;0,0,IF((AA$27-$I246)=0,$M246*$P246/12*(12-$J246+1),IF((AA$27-$I246)&lt;$O246,$M246*$P246,IF((AA$27-$I246)=$O246,$M246-SUM($Q246:Z246),0))))))</f>
        <v>740000</v>
      </c>
      <c r="AB246" s="88">
        <f>IF($N246="정률법",IF((AB$27-$I246)&lt;0,0,IF((AB$27-$I246)=0,$M246*$P246/12*(12-$J246+1),IF((AB$27-$I246)&lt;$O246,($M246-SUM($P246:AA246))*$P246,IF((AB$27-$I246)=$O246,$M246-SUM($N246:AA246),0)))),IF($N246="정액법",IF((AB$27-$I246)&lt;0,0,IF((AB$27-$I246)=0,$M246*$P246/12*(12-$J246+1),IF((AB$27-$I246)&lt;$O246,$M246*$P246,IF((AB$27-$I246)=$O246,$M246-SUM($Q246:AA246),0))))))</f>
        <v>185000</v>
      </c>
      <c r="AC246" s="88">
        <f>IF($N246="정률법",IF((AC$27-$I246)&lt;0,0,IF((AC$27-$I246)=0,$M246*$P246/12*(12-$J246+1),IF((AC$27-$I246)&lt;$O246,($M246-SUM($P246:AB246))*$P246,IF((AC$27-$I246)=$O246,$M246-SUM($N246:AB246),0)))),IF($N246="정액법",IF((AC$27-$I246)&lt;0,0,IF((AC$27-$I246)=0,$M246*$P246/12*(12-$J246+1),IF((AC$27-$I246)&lt;$O246,$M246*$P246,IF((AC$27-$I246)=$O246,$M246-SUM($Q246:AB246),0))))))</f>
        <v>0</v>
      </c>
      <c r="AD246" s="88">
        <f>IF($N246="정률법",IF((AD$27-$I246)&lt;0,0,IF((AD$27-$I246)=0,$M246*$P246/12*(12-$J246+1),IF((AD$27-$I246)&lt;$O246,($M246-SUM($P246:AC246))*$P246,IF((AD$27-$I246)=$O246,$M246-SUM($N246:AC246),0)))),IF($N246="정액법",IF((AD$27-$I246)&lt;0,0,IF((AD$27-$I246)=0,$M246*$P246/12*(12-$J246+1),IF((AD$27-$I246)&lt;$O246,$M246*$P246,IF((AD$27-$I246)=$O246,$M246-SUM($Q246:AC246),0))))))</f>
        <v>0</v>
      </c>
      <c r="AE246" s="89"/>
      <c r="AF246" s="90">
        <f t="shared" si="136"/>
        <v>5920000</v>
      </c>
      <c r="AG246" s="88">
        <f t="shared" si="131"/>
        <v>0</v>
      </c>
      <c r="AH246" s="91">
        <f t="shared" si="132"/>
        <v>0</v>
      </c>
      <c r="AI246" s="77" t="s">
        <v>187</v>
      </c>
      <c r="AJ246" s="77"/>
      <c r="AK246" s="77"/>
      <c r="AL246" s="77"/>
      <c r="AM246" s="77"/>
      <c r="AN246" s="92" t="s">
        <v>208</v>
      </c>
    </row>
    <row r="247" spans="2:40" s="47" customFormat="1" ht="13.5" outlineLevel="2">
      <c r="B247" s="76">
        <v>9</v>
      </c>
      <c r="C247" s="77" t="s">
        <v>209</v>
      </c>
      <c r="D247" s="77" t="s">
        <v>151</v>
      </c>
      <c r="E247" s="78" t="s">
        <v>210</v>
      </c>
      <c r="F247" s="77">
        <v>1</v>
      </c>
      <c r="G247" s="191"/>
      <c r="H247" s="79">
        <v>41725</v>
      </c>
      <c r="I247" s="80">
        <f t="shared" si="133"/>
        <v>2014</v>
      </c>
      <c r="J247" s="81" t="str">
        <f t="shared" si="134"/>
        <v>03</v>
      </c>
      <c r="K247" s="82">
        <v>5200000</v>
      </c>
      <c r="L247" s="82">
        <v>1300000</v>
      </c>
      <c r="M247" s="83">
        <f t="shared" si="135"/>
        <v>6500000</v>
      </c>
      <c r="N247" s="84" t="s">
        <v>65</v>
      </c>
      <c r="O247" s="85">
        <v>8</v>
      </c>
      <c r="P247" s="86">
        <f>IF($N247="정액법",VLOOKUP($O247,[1]Data!$J$3:$L$62,2),IF($N247="정률법",VLOOKUP($O247,[1]Data!$J$3:$L$62,3),"입력검증"))</f>
        <v>0.125</v>
      </c>
      <c r="Q247" s="108"/>
      <c r="R247" s="108"/>
      <c r="S247" s="108"/>
      <c r="T247" s="88">
        <f>IF($N247="정률법",IF((T$27-$I247)&lt;0,0,IF((T$27-$I247)=0,$M247*$P247/12*(12-$J247+1),IF((T$27-$I247)&lt;$O247,($M247-SUM($P247:S247))*$P247,IF((T$27-$I247)=$O247,$M247-SUM($N247:S247),0)))),IF($N247="정액법",IF((T$27-$I247)&lt;0,0,IF((T$27-$I247)=0,$M247*$P247/12*(12-$J247+1),IF((T$27-$I247)&lt;$O247,$M247*$P247,IF((T$27-$I247)=$O247,$M247-SUM($Q247:S247),0))))))</f>
        <v>677083.33333333326</v>
      </c>
      <c r="U247" s="88">
        <f>IF($N247="정률법",IF((U$27-$I247)&lt;0,0,IF((U$27-$I247)=0,$M247*$P247/12*(12-$J247+1),IF((U$27-$I247)&lt;$O247,($M247-SUM($P247:T247))*$P247,IF((U$27-$I247)=$O247,$M247-SUM($N247:T247),0)))),IF($N247="정액법",IF((U$27-$I247)&lt;0,0,IF((U$27-$I247)=0,$M247*$P247/12*(12-$J247+1),IF((U$27-$I247)&lt;$O247,$M247*$P247,IF((U$27-$I247)=$O247,$M247-SUM($Q247:T247),0))))))</f>
        <v>812500</v>
      </c>
      <c r="V247" s="88">
        <f>IF($N247="정률법",IF((V$27-$I247)&lt;0,0,IF((V$27-$I247)=0,$M247*$P247/12*(12-$J247+1),IF((V$27-$I247)&lt;$O247,($M247-SUM($P247:U247))*$P247,IF((V$27-$I247)=$O247,$M247-SUM($N247:U247),0)))),IF($N247="정액법",IF((V$27-$I247)&lt;0,0,IF((V$27-$I247)=0,$M247*$P247/12*(12-$J247+1),IF((V$27-$I247)&lt;$O247,$M247*$P247,IF((V$27-$I247)=$O247,$M247-SUM($Q247:U247),0))))))</f>
        <v>812500</v>
      </c>
      <c r="W247" s="88">
        <f>IF($N247="정률법",IF((W$27-$I247)&lt;0,0,IF((W$27-$I247)=0,$M247*$P247/12*(12-$J247+1),IF((W$27-$I247)&lt;$O247,($M247-SUM($P247:V247))*$P247,IF((W$27-$I247)=$O247,$M247-SUM($N247:V247),0)))),IF($N247="정액법",IF((W$27-$I247)&lt;0,0,IF((W$27-$I247)=0,$M247*$P247/12*(12-$J247+1),IF((W$27-$I247)&lt;$O247,$M247*$P247,IF((W$27-$I247)=$O247,$M247-SUM($Q247:V247),0))))))</f>
        <v>812500</v>
      </c>
      <c r="X247" s="88">
        <f>IF($N247="정률법",IF((X$27-$I247)&lt;0,0,IF((X$27-$I247)=0,$M247*$P247/12*(12-$J247+1),IF((X$27-$I247)&lt;$O247,($M247-SUM($P247:W247))*$P247,IF((X$27-$I247)=$O247,$M247-SUM($N247:W247),0)))),IF($N247="정액법",IF((X$27-$I247)&lt;0,0,IF((X$27-$I247)=0,$M247*$P247/12*(12-$J247+1),IF((X$27-$I247)&lt;$O247,$M247*$P247,IF((X$27-$I247)=$O247,$M247-SUM($Q247:W247),0))))))</f>
        <v>812500</v>
      </c>
      <c r="Y247" s="88">
        <f>IF($N247="정률법",IF((Y$27-$I247)&lt;0,0,IF((Y$27-$I247)=0,$M247*$P247/12*(12-$J247+1),IF((Y$27-$I247)&lt;$O247,($M247-SUM($P247:X247))*$P247,IF((Y$27-$I247)=$O247,$M247-SUM($N247:X247),0)))),IF($N247="정액법",IF((Y$27-$I247)&lt;0,0,IF((Y$27-$I247)=0,$M247*$P247/12*(12-$J247+1),IF((Y$27-$I247)&lt;$O247,$M247*$P247,IF((Y$27-$I247)=$O247,$M247-SUM($Q247:X247),0))))))</f>
        <v>812500</v>
      </c>
      <c r="Z247" s="88">
        <f>IF($N247="정률법",IF((Z$27-$I247)&lt;0,0,IF((Z$27-$I247)=0,$M247*$P247/12*(12-$J247+1),IF((Z$27-$I247)&lt;$O247,($M247-SUM($P247:Y247))*$P247,IF((Z$27-$I247)=$O247,$M247-SUM($N247:Y247),0)))),IF($N247="정액법",IF((Z$27-$I247)&lt;0,0,IF((Z$27-$I247)=0,$M247*$P247/12*(12-$J247+1),IF((Z$27-$I247)&lt;$O247,$M247*$P247,IF((Z$27-$I247)=$O247,$M247-SUM($Q247:Y247),0))))))</f>
        <v>812500</v>
      </c>
      <c r="AA247" s="88">
        <f>IF($N247="정률법",IF((AA$27-$I247)&lt;0,0,IF((AA$27-$I247)=0,$M247*$P247/12*(12-$J247+1),IF((AA$27-$I247)&lt;$O247,($M247-SUM($P247:Z247))*$P247,IF((AA$27-$I247)=$O247,$M247-SUM($N247:Z247),0)))),IF($N247="정액법",IF((AA$27-$I247)&lt;0,0,IF((AA$27-$I247)=0,$M247*$P247/12*(12-$J247+1),IF((AA$27-$I247)&lt;$O247,$M247*$P247,IF((AA$27-$I247)=$O247,$M247-SUM($Q247:Z247),0))))))</f>
        <v>812500</v>
      </c>
      <c r="AB247" s="88">
        <f>IF($N247="정률법",IF((AB$27-$I247)&lt;0,0,IF((AB$27-$I247)=0,$M247*$P247/12*(12-$J247+1),IF((AB$27-$I247)&lt;$O247,($M247-SUM($P247:AA247))*$P247,IF((AB$27-$I247)=$O247,$M247-SUM($N247:AA247),0)))),IF($N247="정액법",IF((AB$27-$I247)&lt;0,0,IF((AB$27-$I247)=0,$M247*$P247/12*(12-$J247+1),IF((AB$27-$I247)&lt;$O247,$M247*$P247,IF((AB$27-$I247)=$O247,$M247-SUM($Q247:AA247),0))))))</f>
        <v>135416.66666666698</v>
      </c>
      <c r="AC247" s="88">
        <f>IF($N247="정률법",IF((AC$27-$I247)&lt;0,0,IF((AC$27-$I247)=0,$M247*$P247/12*(12-$J247+1),IF((AC$27-$I247)&lt;$O247,($M247-SUM($P247:AB247))*$P247,IF((AC$27-$I247)=$O247,$M247-SUM($N247:AB247),0)))),IF($N247="정액법",IF((AC$27-$I247)&lt;0,0,IF((AC$27-$I247)=0,$M247*$P247/12*(12-$J247+1),IF((AC$27-$I247)&lt;$O247,$M247*$P247,IF((AC$27-$I247)=$O247,$M247-SUM($Q247:AB247),0))))))</f>
        <v>0</v>
      </c>
      <c r="AD247" s="88">
        <f>IF($N247="정률법",IF((AD$27-$I247)&lt;0,0,IF((AD$27-$I247)=0,$M247*$P247/12*(12-$J247+1),IF((AD$27-$I247)&lt;$O247,($M247-SUM($P247:AC247))*$P247,IF((AD$27-$I247)=$O247,$M247-SUM($N247:AC247),0)))),IF($N247="정액법",IF((AD$27-$I247)&lt;0,0,IF((AD$27-$I247)=0,$M247*$P247/12*(12-$J247+1),IF((AD$27-$I247)&lt;$O247,$M247*$P247,IF((AD$27-$I247)=$O247,$M247-SUM($Q247:AC247),0))))))</f>
        <v>0</v>
      </c>
      <c r="AE247" s="89"/>
      <c r="AF247" s="90">
        <f t="shared" si="136"/>
        <v>6500000</v>
      </c>
      <c r="AG247" s="88">
        <f t="shared" si="131"/>
        <v>0</v>
      </c>
      <c r="AH247" s="91">
        <f t="shared" si="132"/>
        <v>0</v>
      </c>
      <c r="AI247" s="77" t="s">
        <v>211</v>
      </c>
      <c r="AJ247" s="77"/>
      <c r="AK247" s="77"/>
      <c r="AL247" s="77"/>
      <c r="AM247" s="77"/>
      <c r="AN247" s="92" t="s">
        <v>212</v>
      </c>
    </row>
    <row r="248" spans="2:40" s="47" customFormat="1" ht="13.5" outlineLevel="2">
      <c r="B248" s="76">
        <v>10</v>
      </c>
      <c r="C248" s="77" t="s">
        <v>213</v>
      </c>
      <c r="D248" s="77" t="s">
        <v>214</v>
      </c>
      <c r="E248" s="78" t="s">
        <v>215</v>
      </c>
      <c r="F248" s="77">
        <v>1</v>
      </c>
      <c r="G248" s="191"/>
      <c r="H248" s="79">
        <v>41725</v>
      </c>
      <c r="I248" s="80">
        <f>VALUE(LEFT(TEXT($H248,"yyyy-mm-dd"),4))</f>
        <v>2014</v>
      </c>
      <c r="J248" s="81" t="str">
        <f>MID(TEXT($H248,"yyyy-mm-dd"),6,2)</f>
        <v>03</v>
      </c>
      <c r="K248" s="82">
        <v>2800000</v>
      </c>
      <c r="L248" s="82">
        <v>700000</v>
      </c>
      <c r="M248" s="83">
        <f>K248+L248</f>
        <v>3500000</v>
      </c>
      <c r="N248" s="84" t="s">
        <v>65</v>
      </c>
      <c r="O248" s="85">
        <v>8</v>
      </c>
      <c r="P248" s="86">
        <f>IF($N248="정액법",VLOOKUP($O248,[1]Data!$J$3:$L$62,2),IF($N248="정률법",VLOOKUP($O248,[1]Data!$J$3:$L$62,3),"입력검증"))</f>
        <v>0.125</v>
      </c>
      <c r="Q248" s="108"/>
      <c r="R248" s="108"/>
      <c r="S248" s="108"/>
      <c r="T248" s="88">
        <f>IF($N248="정률법",IF((T$27-$I248)&lt;0,0,IF((T$27-$I248)=0,$M248*$P248/12*(12-$J248+1),IF((T$27-$I248)&lt;$O248,($M248-SUM($P248:S248))*$P248,IF((T$27-$I248)=$O248,$M248-SUM($N248:S248),0)))),IF($N248="정액법",IF((T$27-$I248)&lt;0,0,IF((T$27-$I248)=0,$M248*$P248/12*(12-$J248+1),IF((T$27-$I248)&lt;$O248,$M248*$P248,IF((T$27-$I248)=$O248,$M248-SUM($Q248:S248),0))))))</f>
        <v>364583.33333333337</v>
      </c>
      <c r="U248" s="88">
        <f>IF($N248="정률법",IF((U$27-$I248)&lt;0,0,IF((U$27-$I248)=0,$M248*$P248/12*(12-$J248+1),IF((U$27-$I248)&lt;$O248,($M248-SUM($P248:T248))*$P248,IF((U$27-$I248)=$O248,$M248-SUM($N248:T248),0)))),IF($N248="정액법",IF((U$27-$I248)&lt;0,0,IF((U$27-$I248)=0,$M248*$P248/12*(12-$J248+1),IF((U$27-$I248)&lt;$O248,$M248*$P248,IF((U$27-$I248)=$O248,$M248-SUM($Q248:T248),0))))))</f>
        <v>437500</v>
      </c>
      <c r="V248" s="88">
        <f>IF($N248="정률법",IF((V$27-$I248)&lt;0,0,IF((V$27-$I248)=0,$M248*$P248/12*(12-$J248+1),IF((V$27-$I248)&lt;$O248,($M248-SUM($P248:U248))*$P248,IF((V$27-$I248)=$O248,$M248-SUM($N248:U248),0)))),IF($N248="정액법",IF((V$27-$I248)&lt;0,0,IF((V$27-$I248)=0,$M248*$P248/12*(12-$J248+1),IF((V$27-$I248)&lt;$O248,$M248*$P248,IF((V$27-$I248)=$O248,$M248-SUM($Q248:U248),0))))))</f>
        <v>437500</v>
      </c>
      <c r="W248" s="88">
        <f>IF($N248="정률법",IF((W$27-$I248)&lt;0,0,IF((W$27-$I248)=0,$M248*$P248/12*(12-$J248+1),IF((W$27-$I248)&lt;$O248,($M248-SUM($P248:V248))*$P248,IF((W$27-$I248)=$O248,$M248-SUM($N248:V248),0)))),IF($N248="정액법",IF((W$27-$I248)&lt;0,0,IF((W$27-$I248)=0,$M248*$P248/12*(12-$J248+1),IF((W$27-$I248)&lt;$O248,$M248*$P248,IF((W$27-$I248)=$O248,$M248-SUM($Q248:V248),0))))))</f>
        <v>437500</v>
      </c>
      <c r="X248" s="88">
        <f>IF($N248="정률법",IF((X$27-$I248)&lt;0,0,IF((X$27-$I248)=0,$M248*$P248/12*(12-$J248+1),IF((X$27-$I248)&lt;$O248,($M248-SUM($P248:W248))*$P248,IF((X$27-$I248)=$O248,$M248-SUM($N248:W248),0)))),IF($N248="정액법",IF((X$27-$I248)&lt;0,0,IF((X$27-$I248)=0,$M248*$P248/12*(12-$J248+1),IF((X$27-$I248)&lt;$O248,$M248*$P248,IF((X$27-$I248)=$O248,$M248-SUM($Q248:W248),0))))))</f>
        <v>437500</v>
      </c>
      <c r="Y248" s="88">
        <f>IF($N248="정률법",IF((Y$27-$I248)&lt;0,0,IF((Y$27-$I248)=0,$M248*$P248/12*(12-$J248+1),IF((Y$27-$I248)&lt;$O248,($M248-SUM($P248:X248))*$P248,IF((Y$27-$I248)=$O248,$M248-SUM($N248:X248),0)))),IF($N248="정액법",IF((Y$27-$I248)&lt;0,0,IF((Y$27-$I248)=0,$M248*$P248/12*(12-$J248+1),IF((Y$27-$I248)&lt;$O248,$M248*$P248,IF((Y$27-$I248)=$O248,$M248-SUM($Q248:X248),0))))))</f>
        <v>437500</v>
      </c>
      <c r="Z248" s="88">
        <f>IF($N248="정률법",IF((Z$27-$I248)&lt;0,0,IF((Z$27-$I248)=0,$M248*$P248/12*(12-$J248+1),IF((Z$27-$I248)&lt;$O248,($M248-SUM($P248:Y248))*$P248,IF((Z$27-$I248)=$O248,$M248-SUM($N248:Y248),0)))),IF($N248="정액법",IF((Z$27-$I248)&lt;0,0,IF((Z$27-$I248)=0,$M248*$P248/12*(12-$J248+1),IF((Z$27-$I248)&lt;$O248,$M248*$P248,IF((Z$27-$I248)=$O248,$M248-SUM($Q248:Y248),0))))))</f>
        <v>437500</v>
      </c>
      <c r="AA248" s="88">
        <f>IF($N248="정률법",IF((AA$27-$I248)&lt;0,0,IF((AA$27-$I248)=0,$M248*$P248/12*(12-$J248+1),IF((AA$27-$I248)&lt;$O248,($M248-SUM($P248:Z248))*$P248,IF((AA$27-$I248)=$O248,$M248-SUM($N248:Z248),0)))),IF($N248="정액법",IF((AA$27-$I248)&lt;0,0,IF((AA$27-$I248)=0,$M248*$P248/12*(12-$J248+1),IF((AA$27-$I248)&lt;$O248,$M248*$P248,IF((AA$27-$I248)=$O248,$M248-SUM($Q248:Z248),0))))))</f>
        <v>437500</v>
      </c>
      <c r="AB248" s="88">
        <f>IF($N248="정률법",IF((AB$27-$I248)&lt;0,0,IF((AB$27-$I248)=0,$M248*$P248/12*(12-$J248+1),IF((AB$27-$I248)&lt;$O248,($M248-SUM($P248:AA248))*$P248,IF((AB$27-$I248)=$O248,$M248-SUM($N248:AA248),0)))),IF($N248="정액법",IF((AB$27-$I248)&lt;0,0,IF((AB$27-$I248)=0,$M248*$P248/12*(12-$J248+1),IF((AB$27-$I248)&lt;$O248,$M248*$P248,IF((AB$27-$I248)=$O248,$M248-SUM($Q248:AA248),0))))))</f>
        <v>72916.666666666511</v>
      </c>
      <c r="AC248" s="88">
        <f>IF($N248="정률법",IF((AC$27-$I248)&lt;0,0,IF((AC$27-$I248)=0,$M248*$P248/12*(12-$J248+1),IF((AC$27-$I248)&lt;$O248,($M248-SUM($P248:AB248))*$P248,IF((AC$27-$I248)=$O248,$M248-SUM($N248:AB248),0)))),IF($N248="정액법",IF((AC$27-$I248)&lt;0,0,IF((AC$27-$I248)=0,$M248*$P248/12*(12-$J248+1),IF((AC$27-$I248)&lt;$O248,$M248*$P248,IF((AC$27-$I248)=$O248,$M248-SUM($Q248:AB248),0))))))</f>
        <v>0</v>
      </c>
      <c r="AD248" s="88">
        <f>IF($N248="정률법",IF((AD$27-$I248)&lt;0,0,IF((AD$27-$I248)=0,$M248*$P248/12*(12-$J248+1),IF((AD$27-$I248)&lt;$O248,($M248-SUM($P248:AC248))*$P248,IF((AD$27-$I248)=$O248,$M248-SUM($N248:AC248),0)))),IF($N248="정액법",IF((AD$27-$I248)&lt;0,0,IF((AD$27-$I248)=0,$M248*$P248/12*(12-$J248+1),IF((AD$27-$I248)&lt;$O248,$M248*$P248,IF((AD$27-$I248)=$O248,$M248-SUM($Q248:AC248),0))))))</f>
        <v>0</v>
      </c>
      <c r="AE248" s="89"/>
      <c r="AF248" s="90">
        <f>SUM(Q248:AE248)</f>
        <v>3500000</v>
      </c>
      <c r="AG248" s="88">
        <f t="shared" si="131"/>
        <v>0</v>
      </c>
      <c r="AH248" s="91">
        <f t="shared" si="132"/>
        <v>0</v>
      </c>
      <c r="AI248" s="77" t="s">
        <v>211</v>
      </c>
      <c r="AJ248" s="77"/>
      <c r="AK248" s="77"/>
      <c r="AL248" s="77"/>
      <c r="AM248" s="77"/>
      <c r="AN248" s="92" t="s">
        <v>216</v>
      </c>
    </row>
    <row r="249" spans="2:40" s="47" customFormat="1" ht="13.5" outlineLevel="2">
      <c r="B249" s="76">
        <v>11</v>
      </c>
      <c r="C249" s="77" t="s">
        <v>217</v>
      </c>
      <c r="D249" s="77" t="s">
        <v>218</v>
      </c>
      <c r="E249" s="78" t="s">
        <v>219</v>
      </c>
      <c r="F249" s="77">
        <v>1</v>
      </c>
      <c r="G249" s="191"/>
      <c r="H249" s="79">
        <v>41733</v>
      </c>
      <c r="I249" s="80">
        <f t="shared" si="133"/>
        <v>2014</v>
      </c>
      <c r="J249" s="81" t="str">
        <f t="shared" si="134"/>
        <v>04</v>
      </c>
      <c r="K249" s="82">
        <v>96512000</v>
      </c>
      <c r="L249" s="82">
        <v>24128000</v>
      </c>
      <c r="M249" s="83">
        <f t="shared" ref="M249:M256" si="137">K249+L249</f>
        <v>120640000</v>
      </c>
      <c r="N249" s="84" t="s">
        <v>65</v>
      </c>
      <c r="O249" s="85">
        <v>6</v>
      </c>
      <c r="P249" s="86">
        <f>IF($N249="정액법",VLOOKUP($O249,[1]Data!$J$3:$L$62,2),IF($N249="정률법",VLOOKUP($O249,[1]Data!$J$3:$L$62,3),"입력검증"))</f>
        <v>0.16600000000000001</v>
      </c>
      <c r="Q249" s="108"/>
      <c r="R249" s="108"/>
      <c r="S249" s="108"/>
      <c r="T249" s="88">
        <f>IF($N249="정률법",IF((T$27-$I249)&lt;0,0,IF((T$27-$I249)=0,$M249*$P249/12*(12-$J249+1),IF((T$27-$I249)&lt;$O249,($M249-SUM($P249:S249))*$P249,IF((T$27-$I249)=$O249,$M249-SUM($N249:S249),0)))),IF($N249="정액법",IF((T$27-$I249)&lt;0,0,IF((T$27-$I249)=0,$M249*$P249/12*(12-$J249+1),IF((T$27-$I249)&lt;$O249,$M249*$P249,IF((T$27-$I249)=$O249,$M249-SUM($Q249:S249),0))))))</f>
        <v>15019680</v>
      </c>
      <c r="U249" s="88">
        <f>IF($N249="정률법",IF((U$27-$I249)&lt;0,0,IF((U$27-$I249)=0,$M249*$P249/12*(12-$J249+1),IF((U$27-$I249)&lt;$O249,($M249-SUM($P249:T249))*$P249,IF((U$27-$I249)=$O249,$M249-SUM($N249:T249),0)))),IF($N249="정액법",IF((U$27-$I249)&lt;0,0,IF((U$27-$I249)=0,$M249*$P249/12*(12-$J249+1),IF((U$27-$I249)&lt;$O249,$M249*$P249,IF((U$27-$I249)=$O249,$M249-SUM($Q249:T249),0))))))</f>
        <v>20026240</v>
      </c>
      <c r="V249" s="88">
        <f>IF($N249="정률법",IF((V$27-$I249)&lt;0,0,IF((V$27-$I249)=0,$M249*$P249/12*(12-$J249+1),IF((V$27-$I249)&lt;$O249,($M249-SUM($P249:U249))*$P249,IF((V$27-$I249)=$O249,$M249-SUM($N249:U249),0)))),IF($N249="정액법",IF((V$27-$I249)&lt;0,0,IF((V$27-$I249)=0,$M249*$P249/12*(12-$J249+1),IF((V$27-$I249)&lt;$O249,$M249*$P249,IF((V$27-$I249)=$O249,$M249-SUM($Q249:U249),0))))))</f>
        <v>20026240</v>
      </c>
      <c r="W249" s="88">
        <f>IF($N249="정률법",IF((W$27-$I249)&lt;0,0,IF((W$27-$I249)=0,$M249*$P249/12*(12-$J249+1),IF((W$27-$I249)&lt;$O249,($M249-SUM($P249:V249))*$P249,IF((W$27-$I249)=$O249,$M249-SUM($N249:V249),0)))),IF($N249="정액법",IF((W$27-$I249)&lt;0,0,IF((W$27-$I249)=0,$M249*$P249/12*(12-$J249+1),IF((W$27-$I249)&lt;$O249,$M249*$P249,IF((W$27-$I249)=$O249,$M249-SUM($Q249:V249),0))))))</f>
        <v>20026240</v>
      </c>
      <c r="X249" s="88">
        <f>IF($N249="정률법",IF((X$27-$I249)&lt;0,0,IF((X$27-$I249)=0,$M249*$P249/12*(12-$J249+1),IF((X$27-$I249)&lt;$O249,($M249-SUM($P249:W249))*$P249,IF((X$27-$I249)=$O249,$M249-SUM($N249:W249),0)))),IF($N249="정액법",IF((X$27-$I249)&lt;0,0,IF((X$27-$I249)=0,$M249*$P249/12*(12-$J249+1),IF((X$27-$I249)&lt;$O249,$M249*$P249,IF((X$27-$I249)=$O249,$M249-SUM($Q249:W249),0))))))</f>
        <v>20026240</v>
      </c>
      <c r="Y249" s="88">
        <f>IF($N249="정률법",IF((Y$27-$I249)&lt;0,0,IF((Y$27-$I249)=0,$M249*$P249/12*(12-$J249+1),IF((Y$27-$I249)&lt;$O249,($M249-SUM($P249:X249))*$P249,IF((Y$27-$I249)=$O249,$M249-SUM($N249:X249),0)))),IF($N249="정액법",IF((Y$27-$I249)&lt;0,0,IF((Y$27-$I249)=0,$M249*$P249/12*(12-$J249+1),IF((Y$27-$I249)&lt;$O249,$M249*$P249,IF((Y$27-$I249)=$O249,$M249-SUM($Q249:X249),0))))))</f>
        <v>20026240</v>
      </c>
      <c r="Z249" s="88">
        <f>IF($N249="정률법",IF((Z$27-$I249)&lt;0,0,IF((Z$27-$I249)=0,$M249*$P249/12*(12-$J249+1),IF((Z$27-$I249)&lt;$O249,($M249-SUM($P249:Y249))*$P249,IF((Z$27-$I249)=$O249,$M249-SUM($N249:Y249),0)))),IF($N249="정액법",IF((Z$27-$I249)&lt;0,0,IF((Z$27-$I249)=0,$M249*$P249/12*(12-$J249+1),IF((Z$27-$I249)&lt;$O249,$M249*$P249,IF((Z$27-$I249)=$O249,$M249-SUM($Q249:Y249),0))))))</f>
        <v>5489120</v>
      </c>
      <c r="AA249" s="88">
        <f>IF($N249="정률법",IF((AA$27-$I249)&lt;0,0,IF((AA$27-$I249)=0,$M249*$P249/12*(12-$J249+1),IF((AA$27-$I249)&lt;$O249,($M249-SUM($P249:Z249))*$P249,IF((AA$27-$I249)=$O249,$M249-SUM($N249:Z249),0)))),IF($N249="정액법",IF((AA$27-$I249)&lt;0,0,IF((AA$27-$I249)=0,$M249*$P249/12*(12-$J249+1),IF((AA$27-$I249)&lt;$O249,$M249*$P249,IF((AA$27-$I249)=$O249,$M249-SUM($Q249:Z249),0))))))</f>
        <v>0</v>
      </c>
      <c r="AB249" s="88">
        <f>IF($N249="정률법",IF((AB$27-$I249)&lt;0,0,IF((AB$27-$I249)=0,$M249*$P249/12*(12-$J249+1),IF((AB$27-$I249)&lt;$O249,($M249-SUM($P249:AA249))*$P249,IF((AB$27-$I249)=$O249,$M249-SUM($N249:AA249),0)))),IF($N249="정액법",IF((AB$27-$I249)&lt;0,0,IF((AB$27-$I249)=0,$M249*$P249/12*(12-$J249+1),IF((AB$27-$I249)&lt;$O249,$M249*$P249,IF((AB$27-$I249)=$O249,$M249-SUM($Q249:AA249),0))))))</f>
        <v>0</v>
      </c>
      <c r="AC249" s="88">
        <f>IF($N249="정률법",IF((AC$27-$I249)&lt;0,0,IF((AC$27-$I249)=0,$M249*$P249/12*(12-$J249+1),IF((AC$27-$I249)&lt;$O249,($M249-SUM($P249:AB249))*$P249,IF((AC$27-$I249)=$O249,$M249-SUM($N249:AB249),0)))),IF($N249="정액법",IF((AC$27-$I249)&lt;0,0,IF((AC$27-$I249)=0,$M249*$P249/12*(12-$J249+1),IF((AC$27-$I249)&lt;$O249,$M249*$P249,IF((AC$27-$I249)=$O249,$M249-SUM($Q249:AB249),0))))))</f>
        <v>0</v>
      </c>
      <c r="AD249" s="88">
        <f>IF($N249="정률법",IF((AD$27-$I249)&lt;0,0,IF((AD$27-$I249)=0,$M249*$P249/12*(12-$J249+1),IF((AD$27-$I249)&lt;$O249,($M249-SUM($P249:AC249))*$P249,IF((AD$27-$I249)=$O249,$M249-SUM($N249:AC249),0)))),IF($N249="정액법",IF((AD$27-$I249)&lt;0,0,IF((AD$27-$I249)=0,$M249*$P249/12*(12-$J249+1),IF((AD$27-$I249)&lt;$O249,$M249*$P249,IF((AD$27-$I249)=$O249,$M249-SUM($Q249:AC249),0))))))</f>
        <v>0</v>
      </c>
      <c r="AE249" s="89"/>
      <c r="AF249" s="90">
        <f t="shared" ref="AF249:AF256" si="138">SUM(Q249:AE249)</f>
        <v>120640000</v>
      </c>
      <c r="AG249" s="88">
        <f t="shared" si="131"/>
        <v>0</v>
      </c>
      <c r="AH249" s="91">
        <f t="shared" si="132"/>
        <v>0</v>
      </c>
      <c r="AI249" s="77" t="s">
        <v>211</v>
      </c>
      <c r="AJ249" s="77"/>
      <c r="AK249" s="77"/>
      <c r="AL249" s="77"/>
      <c r="AM249" s="77"/>
      <c r="AN249" s="92" t="s">
        <v>220</v>
      </c>
    </row>
    <row r="250" spans="2:40" s="47" customFormat="1" ht="13.5" outlineLevel="2">
      <c r="B250" s="76">
        <v>12</v>
      </c>
      <c r="C250" s="77" t="s">
        <v>221</v>
      </c>
      <c r="D250" s="77" t="s">
        <v>222</v>
      </c>
      <c r="E250" s="78" t="s">
        <v>223</v>
      </c>
      <c r="F250" s="77">
        <v>1</v>
      </c>
      <c r="G250" s="191"/>
      <c r="H250" s="79">
        <v>41879</v>
      </c>
      <c r="I250" s="80">
        <f t="shared" si="133"/>
        <v>2014</v>
      </c>
      <c r="J250" s="81" t="str">
        <f t="shared" si="134"/>
        <v>08</v>
      </c>
      <c r="K250" s="82">
        <v>256000000</v>
      </c>
      <c r="L250" s="82">
        <v>64000000</v>
      </c>
      <c r="M250" s="83">
        <f t="shared" si="137"/>
        <v>320000000</v>
      </c>
      <c r="N250" s="84" t="s">
        <v>65</v>
      </c>
      <c r="O250" s="85">
        <v>11</v>
      </c>
      <c r="P250" s="86">
        <f>IF($N250="정액법",VLOOKUP($O250,[1]Data!$J$3:$L$62,2),IF($N250="정률법",VLOOKUP($O250,[1]Data!$J$3:$L$62,3),"입력검증"))</f>
        <v>0.09</v>
      </c>
      <c r="Q250" s="108"/>
      <c r="R250" s="108"/>
      <c r="S250" s="108"/>
      <c r="T250" s="88">
        <f>IF($N250="정률법",IF((T$27-$I250)&lt;0,0,IF((T$27-$I250)=0,$M250*$P250/12*(12-$J250+1),IF((T$27-$I250)&lt;$O250,($M250-SUM($P250:S250))*$P250,IF((T$27-$I250)=$O250,$M250-SUM($N250:S250),0)))),IF($N250="정액법",IF((T$27-$I250)&lt;0,0,IF((T$27-$I250)=0,$M250*$P250/12*(12-$J250+1),IF((T$27-$I250)&lt;$O250,$M250*$P250,IF((T$27-$I250)=$O250,$M250-SUM($Q250:S250),0))))))</f>
        <v>12000000</v>
      </c>
      <c r="U250" s="88">
        <f>IF($N250="정률법",IF((U$27-$I250)&lt;0,0,IF((U$27-$I250)=0,$M250*$P250/12*(12-$J250+1),IF((U$27-$I250)&lt;$O250,($M250-SUM($P250:T250))*$P250,IF((U$27-$I250)=$O250,$M250-SUM($N250:T250),0)))),IF($N250="정액법",IF((U$27-$I250)&lt;0,0,IF((U$27-$I250)=0,$M250*$P250/12*(12-$J250+1),IF((U$27-$I250)&lt;$O250,$M250*$P250,IF((U$27-$I250)=$O250,$M250-SUM($Q250:T250),0))))))</f>
        <v>28800000</v>
      </c>
      <c r="V250" s="88">
        <f>IF($N250="정률법",IF((V$27-$I250)&lt;0,0,IF((V$27-$I250)=0,$M250*$P250/12*(12-$J250+1),IF((V$27-$I250)&lt;$O250,($M250-SUM($P250:U250))*$P250,IF((V$27-$I250)=$O250,$M250-SUM($N250:U250),0)))),IF($N250="정액법",IF((V$27-$I250)&lt;0,0,IF((V$27-$I250)=0,$M250*$P250/12*(12-$J250+1),IF((V$27-$I250)&lt;$O250,$M250*$P250,IF((V$27-$I250)=$O250,$M250-SUM($Q250:U250),0))))))</f>
        <v>28800000</v>
      </c>
      <c r="W250" s="88">
        <f>IF($N250="정률법",IF((W$27-$I250)&lt;0,0,IF((W$27-$I250)=0,$M250*$P250/12*(12-$J250+1),IF((W$27-$I250)&lt;$O250,($M250-SUM($P250:V250))*$P250,IF((W$27-$I250)=$O250,$M250-SUM($N250:V250),0)))),IF($N250="정액법",IF((W$27-$I250)&lt;0,0,IF((W$27-$I250)=0,$M250*$P250/12*(12-$J250+1),IF((W$27-$I250)&lt;$O250,$M250*$P250,IF((W$27-$I250)=$O250,$M250-SUM($Q250:V250),0))))))</f>
        <v>28800000</v>
      </c>
      <c r="X250" s="88">
        <f>IF($N250="정률법",IF((X$27-$I250)&lt;0,0,IF((X$27-$I250)=0,$M250*$P250/12*(12-$J250+1),IF((X$27-$I250)&lt;$O250,($M250-SUM($P250:W250))*$P250,IF((X$27-$I250)=$O250,$M250-SUM($N250:W250),0)))),IF($N250="정액법",IF((X$27-$I250)&lt;0,0,IF((X$27-$I250)=0,$M250*$P250/12*(12-$J250+1),IF((X$27-$I250)&lt;$O250,$M250*$P250,IF((X$27-$I250)=$O250,$M250-SUM($Q250:W250),0))))))</f>
        <v>28800000</v>
      </c>
      <c r="Y250" s="88">
        <f>IF($N250="정률법",IF((Y$27-$I250)&lt;0,0,IF((Y$27-$I250)=0,$M250*$P250/12*(12-$J250+1),IF((Y$27-$I250)&lt;$O250,($M250-SUM($P250:X250))*$P250,IF((Y$27-$I250)=$O250,$M250-SUM($N250:X250),0)))),IF($N250="정액법",IF((Y$27-$I250)&lt;0,0,IF((Y$27-$I250)=0,$M250*$P250/12*(12-$J250+1),IF((Y$27-$I250)&lt;$O250,$M250*$P250,IF((Y$27-$I250)=$O250,$M250-SUM($Q250:X250),0))))))</f>
        <v>28800000</v>
      </c>
      <c r="Z250" s="88">
        <f>IF($N250="정률법",IF((Z$27-$I250)&lt;0,0,IF((Z$27-$I250)=0,$M250*$P250/12*(12-$J250+1),IF((Z$27-$I250)&lt;$O250,($M250-SUM($P250:Y250))*$P250,IF((Z$27-$I250)=$O250,$M250-SUM($N250:Y250),0)))),IF($N250="정액법",IF((Z$27-$I250)&lt;0,0,IF((Z$27-$I250)=0,$M250*$P250/12*(12-$J250+1),IF((Z$27-$I250)&lt;$O250,$M250*$P250,IF((Z$27-$I250)=$O250,$M250-SUM($Q250:Y250),0))))))</f>
        <v>28800000</v>
      </c>
      <c r="AA250" s="88">
        <f>IF($N250="정률법",IF((AA$27-$I250)&lt;0,0,IF((AA$27-$I250)=0,$M250*$P250/12*(12-$J250+1),IF((AA$27-$I250)&lt;$O250,($M250-SUM($P250:Z250))*$P250,IF((AA$27-$I250)=$O250,$M250-SUM($N250:Z250),0)))),IF($N250="정액법",IF((AA$27-$I250)&lt;0,0,IF((AA$27-$I250)=0,$M250*$P250/12*(12-$J250+1),IF((AA$27-$I250)&lt;$O250,$M250*$P250,IF((AA$27-$I250)=$O250,$M250-SUM($Q250:Z250),0))))))</f>
        <v>28800000</v>
      </c>
      <c r="AB250" s="88">
        <f>IF($N250="정률법",IF((AB$27-$I250)&lt;0,0,IF((AB$27-$I250)=0,$M250*$P250/12*(12-$J250+1),IF((AB$27-$I250)&lt;$O250,($M250-SUM($P250:AA250))*$P250,IF((AB$27-$I250)=$O250,$M250-SUM($N250:AA250),0)))),IF($N250="정액법",IF((AB$27-$I250)&lt;0,0,IF((AB$27-$I250)=0,$M250*$P250/12*(12-$J250+1),IF((AB$27-$I250)&lt;$O250,$M250*$P250,IF((AB$27-$I250)=$O250,$M250-SUM($Q250:AA250),0))))))</f>
        <v>28800000</v>
      </c>
      <c r="AC250" s="88">
        <f>IF($N250="정률법",IF((AC$27-$I250)&lt;0,0,IF((AC$27-$I250)=0,$M250*$P250/12*(12-$J250+1),IF((AC$27-$I250)&lt;$O250,($M250-SUM($P250:AB250))*$P250,IF((AC$27-$I250)=$O250,$M250-SUM($N250:AB250),0)))),IF($N250="정액법",IF((AC$27-$I250)&lt;0,0,IF((AC$27-$I250)=0,$M250*$P250/12*(12-$J250+1),IF((AC$27-$I250)&lt;$O250,$M250*$P250,IF((AC$27-$I250)=$O250,$M250-SUM($Q250:AB250),0))))))</f>
        <v>28800000</v>
      </c>
      <c r="AD250" s="88">
        <f>IF($N250="정률법",IF((AD$27-$I250)&lt;0,0,IF((AD$27-$I250)=0,$M250*$P250/12*(12-$J250+1),IF((AD$27-$I250)&lt;$O250,($M250-SUM($P250:AC250))*$P250,IF((AD$27-$I250)=$O250,$M250-SUM($N250:AC250),0)))),IF($N250="정액법",IF((AD$27-$I250)&lt;0,0,IF((AD$27-$I250)=0,$M250*$P250/12*(12-$J250+1),IF((AD$27-$I250)&lt;$O250,$M250*$P250,IF((AD$27-$I250)=$O250,$M250-SUM($Q250:AC250),0))))))</f>
        <v>28800000</v>
      </c>
      <c r="AE250" s="89"/>
      <c r="AF250" s="90">
        <f t="shared" si="138"/>
        <v>300000000</v>
      </c>
      <c r="AG250" s="88">
        <f t="shared" si="131"/>
        <v>20000000</v>
      </c>
      <c r="AH250" s="91">
        <f t="shared" si="132"/>
        <v>16000000</v>
      </c>
      <c r="AI250" s="77" t="s">
        <v>211</v>
      </c>
      <c r="AJ250" s="77"/>
      <c r="AK250" s="77"/>
      <c r="AL250" s="77"/>
      <c r="AM250" s="77"/>
      <c r="AN250" s="92" t="s">
        <v>224</v>
      </c>
    </row>
    <row r="251" spans="2:40" s="47" customFormat="1" ht="13.5" outlineLevel="2">
      <c r="B251" s="76">
        <v>13</v>
      </c>
      <c r="C251" s="77" t="s">
        <v>225</v>
      </c>
      <c r="D251" s="77" t="s">
        <v>226</v>
      </c>
      <c r="E251" s="78" t="s">
        <v>227</v>
      </c>
      <c r="F251" s="77">
        <v>2</v>
      </c>
      <c r="G251" s="191"/>
      <c r="H251" s="79">
        <v>41960</v>
      </c>
      <c r="I251" s="80">
        <f t="shared" si="133"/>
        <v>2014</v>
      </c>
      <c r="J251" s="81" t="str">
        <f t="shared" si="134"/>
        <v>11</v>
      </c>
      <c r="K251" s="82">
        <v>10560000</v>
      </c>
      <c r="L251" s="82">
        <v>2640000</v>
      </c>
      <c r="M251" s="83">
        <f t="shared" si="137"/>
        <v>13200000</v>
      </c>
      <c r="N251" s="84" t="s">
        <v>65</v>
      </c>
      <c r="O251" s="85">
        <v>8</v>
      </c>
      <c r="P251" s="86">
        <f>IF($N251="정액법",VLOOKUP($O251,[1]Data!$J$3:$L$62,2),IF($N251="정률법",VLOOKUP($O251,[1]Data!$J$3:$L$62,3),"입력검증"))</f>
        <v>0.125</v>
      </c>
      <c r="Q251" s="108"/>
      <c r="R251" s="108"/>
      <c r="S251" s="108"/>
      <c r="T251" s="88">
        <f>IF($N251="정률법",IF((T$27-$I251)&lt;0,0,IF((T$27-$I251)=0,$M251*$P251/12*(12-$J251+1),IF((T$27-$I251)&lt;$O251,($M251-SUM($P251:S251))*$P251,IF((T$27-$I251)=$O251,$M251-SUM($N251:S251),0)))),IF($N251="정액법",IF((T$27-$I251)&lt;0,0,IF((T$27-$I251)=0,$M251*$P251/12*(12-$J251+1),IF((T$27-$I251)&lt;$O251,$M251*$P251,IF((T$27-$I251)=$O251,$M251-SUM($Q251:S251),0))))))</f>
        <v>275000</v>
      </c>
      <c r="U251" s="88">
        <f>IF($N251="정률법",IF((U$27-$I251)&lt;0,0,IF((U$27-$I251)=0,$M251*$P251/12*(12-$J251+1),IF((U$27-$I251)&lt;$O251,($M251-SUM($P251:T251))*$P251,IF((U$27-$I251)=$O251,$M251-SUM($N251:T251),0)))),IF($N251="정액법",IF((U$27-$I251)&lt;0,0,IF((U$27-$I251)=0,$M251*$P251/12*(12-$J251+1),IF((U$27-$I251)&lt;$O251,$M251*$P251,IF((U$27-$I251)=$O251,$M251-SUM($Q251:T251),0))))))</f>
        <v>1650000</v>
      </c>
      <c r="V251" s="88">
        <f>IF($N251="정률법",IF((V$27-$I251)&lt;0,0,IF((V$27-$I251)=0,$M251*$P251/12*(12-$J251+1),IF((V$27-$I251)&lt;$O251,($M251-SUM($P251:U251))*$P251,IF((V$27-$I251)=$O251,$M251-SUM($N251:U251),0)))),IF($N251="정액법",IF((V$27-$I251)&lt;0,0,IF((V$27-$I251)=0,$M251*$P251/12*(12-$J251+1),IF((V$27-$I251)&lt;$O251,$M251*$P251,IF((V$27-$I251)=$O251,$M251-SUM($Q251:U251),0))))))</f>
        <v>1650000</v>
      </c>
      <c r="W251" s="88">
        <f>IF($N251="정률법",IF((W$27-$I251)&lt;0,0,IF((W$27-$I251)=0,$M251*$P251/12*(12-$J251+1),IF((W$27-$I251)&lt;$O251,($M251-SUM($P251:V251))*$P251,IF((W$27-$I251)=$O251,$M251-SUM($N251:V251),0)))),IF($N251="정액법",IF((W$27-$I251)&lt;0,0,IF((W$27-$I251)=0,$M251*$P251/12*(12-$J251+1),IF((W$27-$I251)&lt;$O251,$M251*$P251,IF((W$27-$I251)=$O251,$M251-SUM($Q251:V251),0))))))</f>
        <v>1650000</v>
      </c>
      <c r="X251" s="88">
        <f>IF($N251="정률법",IF((X$27-$I251)&lt;0,0,IF((X$27-$I251)=0,$M251*$P251/12*(12-$J251+1),IF((X$27-$I251)&lt;$O251,($M251-SUM($P251:W251))*$P251,IF((X$27-$I251)=$O251,$M251-SUM($N251:W251),0)))),IF($N251="정액법",IF((X$27-$I251)&lt;0,0,IF((X$27-$I251)=0,$M251*$P251/12*(12-$J251+1),IF((X$27-$I251)&lt;$O251,$M251*$P251,IF((X$27-$I251)=$O251,$M251-SUM($Q251:W251),0))))))</f>
        <v>1650000</v>
      </c>
      <c r="Y251" s="88">
        <f>IF($N251="정률법",IF((Y$27-$I251)&lt;0,0,IF((Y$27-$I251)=0,$M251*$P251/12*(12-$J251+1),IF((Y$27-$I251)&lt;$O251,($M251-SUM($P251:X251))*$P251,IF((Y$27-$I251)=$O251,$M251-SUM($N251:X251),0)))),IF($N251="정액법",IF((Y$27-$I251)&lt;0,0,IF((Y$27-$I251)=0,$M251*$P251/12*(12-$J251+1),IF((Y$27-$I251)&lt;$O251,$M251*$P251,IF((Y$27-$I251)=$O251,$M251-SUM($Q251:X251),0))))))</f>
        <v>1650000</v>
      </c>
      <c r="Z251" s="88">
        <f>IF($N251="정률법",IF((Z$27-$I251)&lt;0,0,IF((Z$27-$I251)=0,$M251*$P251/12*(12-$J251+1),IF((Z$27-$I251)&lt;$O251,($M251-SUM($P251:Y251))*$P251,IF((Z$27-$I251)=$O251,$M251-SUM($N251:Y251),0)))),IF($N251="정액법",IF((Z$27-$I251)&lt;0,0,IF((Z$27-$I251)=0,$M251*$P251/12*(12-$J251+1),IF((Z$27-$I251)&lt;$O251,$M251*$P251,IF((Z$27-$I251)=$O251,$M251-SUM($Q251:Y251),0))))))</f>
        <v>1650000</v>
      </c>
      <c r="AA251" s="88">
        <f>IF($N251="정률법",IF((AA$27-$I251)&lt;0,0,IF((AA$27-$I251)=0,$M251*$P251/12*(12-$J251+1),IF((AA$27-$I251)&lt;$O251,($M251-SUM($P251:Z251))*$P251,IF((AA$27-$I251)=$O251,$M251-SUM($N251:Z251),0)))),IF($N251="정액법",IF((AA$27-$I251)&lt;0,0,IF((AA$27-$I251)=0,$M251*$P251/12*(12-$J251+1),IF((AA$27-$I251)&lt;$O251,$M251*$P251,IF((AA$27-$I251)=$O251,$M251-SUM($Q251:Z251),0))))))</f>
        <v>1650000</v>
      </c>
      <c r="AB251" s="88">
        <f>IF($N251="정률법",IF((AB$27-$I251)&lt;0,0,IF((AB$27-$I251)=0,$M251*$P251/12*(12-$J251+1),IF((AB$27-$I251)&lt;$O251,($M251-SUM($P251:AA251))*$P251,IF((AB$27-$I251)=$O251,$M251-SUM($N251:AA251),0)))),IF($N251="정액법",IF((AB$27-$I251)&lt;0,0,IF((AB$27-$I251)=0,$M251*$P251/12*(12-$J251+1),IF((AB$27-$I251)&lt;$O251,$M251*$P251,IF((AB$27-$I251)=$O251,$M251-SUM($Q251:AA251),0))))))</f>
        <v>1375000</v>
      </c>
      <c r="AC251" s="88">
        <f>IF($N251="정률법",IF((AC$27-$I251)&lt;0,0,IF((AC$27-$I251)=0,$M251*$P251/12*(12-$J251+1),IF((AC$27-$I251)&lt;$O251,($M251-SUM($P251:AB251))*$P251,IF((AC$27-$I251)=$O251,$M251-SUM($N251:AB251),0)))),IF($N251="정액법",IF((AC$27-$I251)&lt;0,0,IF((AC$27-$I251)=0,$M251*$P251/12*(12-$J251+1),IF((AC$27-$I251)&lt;$O251,$M251*$P251,IF((AC$27-$I251)=$O251,$M251-SUM($Q251:AB251),0))))))</f>
        <v>0</v>
      </c>
      <c r="AD251" s="88">
        <f>IF($N251="정률법",IF((AD$27-$I251)&lt;0,0,IF((AD$27-$I251)=0,$M251*$P251/12*(12-$J251+1),IF((AD$27-$I251)&lt;$O251,($M251-SUM($P251:AC251))*$P251,IF((AD$27-$I251)=$O251,$M251-SUM($N251:AC251),0)))),IF($N251="정액법",IF((AD$27-$I251)&lt;0,0,IF((AD$27-$I251)=0,$M251*$P251/12*(12-$J251+1),IF((AD$27-$I251)&lt;$O251,$M251*$P251,IF((AD$27-$I251)=$O251,$M251-SUM($Q251:AC251),0))))))</f>
        <v>0</v>
      </c>
      <c r="AE251" s="89"/>
      <c r="AF251" s="90">
        <f t="shared" si="138"/>
        <v>13200000</v>
      </c>
      <c r="AG251" s="88">
        <f t="shared" si="131"/>
        <v>0</v>
      </c>
      <c r="AH251" s="91">
        <f t="shared" si="132"/>
        <v>0</v>
      </c>
      <c r="AI251" s="77" t="s">
        <v>211</v>
      </c>
      <c r="AJ251" s="77"/>
      <c r="AK251" s="77"/>
      <c r="AL251" s="77"/>
      <c r="AM251" s="77"/>
      <c r="AN251" s="92" t="s">
        <v>228</v>
      </c>
    </row>
    <row r="252" spans="2:40" s="47" customFormat="1" ht="13.5" outlineLevel="2">
      <c r="B252" s="76">
        <v>14</v>
      </c>
      <c r="C252" s="77" t="s">
        <v>229</v>
      </c>
      <c r="D252" s="77" t="s">
        <v>230</v>
      </c>
      <c r="E252" s="78" t="s">
        <v>231</v>
      </c>
      <c r="F252" s="77">
        <v>2</v>
      </c>
      <c r="G252" s="191"/>
      <c r="H252" s="79">
        <v>41960</v>
      </c>
      <c r="I252" s="80">
        <f t="shared" si="133"/>
        <v>2014</v>
      </c>
      <c r="J252" s="81" t="str">
        <f t="shared" si="134"/>
        <v>11</v>
      </c>
      <c r="K252" s="82">
        <v>78400000</v>
      </c>
      <c r="L252" s="82">
        <v>19600000</v>
      </c>
      <c r="M252" s="83">
        <f t="shared" si="137"/>
        <v>98000000</v>
      </c>
      <c r="N252" s="84" t="s">
        <v>65</v>
      </c>
      <c r="O252" s="85">
        <v>8</v>
      </c>
      <c r="P252" s="86">
        <f>IF($N252="정액법",VLOOKUP($O252,[1]Data!$J$3:$L$62,2),IF($N252="정률법",VLOOKUP($O252,[1]Data!$J$3:$L$62,3),"입력검증"))</f>
        <v>0.125</v>
      </c>
      <c r="Q252" s="108"/>
      <c r="R252" s="108"/>
      <c r="S252" s="108"/>
      <c r="T252" s="88">
        <f>IF($N252="정률법",IF((T$27-$I252)&lt;0,0,IF((T$27-$I252)=0,$M252*$P252/12*(12-$J252+1),IF((T$27-$I252)&lt;$O252,($M252-SUM($P252:S252))*$P252,IF((T$27-$I252)=$O252,$M252-SUM($N252:S252),0)))),IF($N252="정액법",IF((T$27-$I252)&lt;0,0,IF((T$27-$I252)=0,$M252*$P252/12*(12-$J252+1),IF((T$27-$I252)&lt;$O252,$M252*$P252,IF((T$27-$I252)=$O252,$M252-SUM($Q252:S252),0))))))</f>
        <v>2041666.6666666667</v>
      </c>
      <c r="U252" s="88">
        <f>IF($N252="정률법",IF((U$27-$I252)&lt;0,0,IF((U$27-$I252)=0,$M252*$P252/12*(12-$J252+1),IF((U$27-$I252)&lt;$O252,($M252-SUM($P252:T252))*$P252,IF((U$27-$I252)=$O252,$M252-SUM($N252:T252),0)))),IF($N252="정액법",IF((U$27-$I252)&lt;0,0,IF((U$27-$I252)=0,$M252*$P252/12*(12-$J252+1),IF((U$27-$I252)&lt;$O252,$M252*$P252,IF((U$27-$I252)=$O252,$M252-SUM($Q252:T252),0))))))</f>
        <v>12250000</v>
      </c>
      <c r="V252" s="88">
        <f>IF($N252="정률법",IF((V$27-$I252)&lt;0,0,IF((V$27-$I252)=0,$M252*$P252/12*(12-$J252+1),IF((V$27-$I252)&lt;$O252,($M252-SUM($P252:U252))*$P252,IF((V$27-$I252)=$O252,$M252-SUM($N252:U252),0)))),IF($N252="정액법",IF((V$27-$I252)&lt;0,0,IF((V$27-$I252)=0,$M252*$P252/12*(12-$J252+1),IF((V$27-$I252)&lt;$O252,$M252*$P252,IF((V$27-$I252)=$O252,$M252-SUM($Q252:U252),0))))))</f>
        <v>12250000</v>
      </c>
      <c r="W252" s="88">
        <f>IF($N252="정률법",IF((W$27-$I252)&lt;0,0,IF((W$27-$I252)=0,$M252*$P252/12*(12-$J252+1),IF((W$27-$I252)&lt;$O252,($M252-SUM($P252:V252))*$P252,IF((W$27-$I252)=$O252,$M252-SUM($N252:V252),0)))),IF($N252="정액법",IF((W$27-$I252)&lt;0,0,IF((W$27-$I252)=0,$M252*$P252/12*(12-$J252+1),IF((W$27-$I252)&lt;$O252,$M252*$P252,IF((W$27-$I252)=$O252,$M252-SUM($Q252:V252),0))))))</f>
        <v>12250000</v>
      </c>
      <c r="X252" s="88">
        <f>IF($N252="정률법",IF((X$27-$I252)&lt;0,0,IF((X$27-$I252)=0,$M252*$P252/12*(12-$J252+1),IF((X$27-$I252)&lt;$O252,($M252-SUM($P252:W252))*$P252,IF((X$27-$I252)=$O252,$M252-SUM($N252:W252),0)))),IF($N252="정액법",IF((X$27-$I252)&lt;0,0,IF((X$27-$I252)=0,$M252*$P252/12*(12-$J252+1),IF((X$27-$I252)&lt;$O252,$M252*$P252,IF((X$27-$I252)=$O252,$M252-SUM($Q252:W252),0))))))</f>
        <v>12250000</v>
      </c>
      <c r="Y252" s="88">
        <f>IF($N252="정률법",IF((Y$27-$I252)&lt;0,0,IF((Y$27-$I252)=0,$M252*$P252/12*(12-$J252+1),IF((Y$27-$I252)&lt;$O252,($M252-SUM($P252:X252))*$P252,IF((Y$27-$I252)=$O252,$M252-SUM($N252:X252),0)))),IF($N252="정액법",IF((Y$27-$I252)&lt;0,0,IF((Y$27-$I252)=0,$M252*$P252/12*(12-$J252+1),IF((Y$27-$I252)&lt;$O252,$M252*$P252,IF((Y$27-$I252)=$O252,$M252-SUM($Q252:X252),0))))))</f>
        <v>12250000</v>
      </c>
      <c r="Z252" s="88">
        <f>IF($N252="정률법",IF((Z$27-$I252)&lt;0,0,IF((Z$27-$I252)=0,$M252*$P252/12*(12-$J252+1),IF((Z$27-$I252)&lt;$O252,($M252-SUM($P252:Y252))*$P252,IF((Z$27-$I252)=$O252,$M252-SUM($N252:Y252),0)))),IF($N252="정액법",IF((Z$27-$I252)&lt;0,0,IF((Z$27-$I252)=0,$M252*$P252/12*(12-$J252+1),IF((Z$27-$I252)&lt;$O252,$M252*$P252,IF((Z$27-$I252)=$O252,$M252-SUM($Q252:Y252),0))))))</f>
        <v>12250000</v>
      </c>
      <c r="AA252" s="88">
        <f>IF($N252="정률법",IF((AA$27-$I252)&lt;0,0,IF((AA$27-$I252)=0,$M252*$P252/12*(12-$J252+1),IF((AA$27-$I252)&lt;$O252,($M252-SUM($P252:Z252))*$P252,IF((AA$27-$I252)=$O252,$M252-SUM($N252:Z252),0)))),IF($N252="정액법",IF((AA$27-$I252)&lt;0,0,IF((AA$27-$I252)=0,$M252*$P252/12*(12-$J252+1),IF((AA$27-$I252)&lt;$O252,$M252*$P252,IF((AA$27-$I252)=$O252,$M252-SUM($Q252:Z252),0))))))</f>
        <v>12250000</v>
      </c>
      <c r="AB252" s="88">
        <f>IF($N252="정률법",IF((AB$27-$I252)&lt;0,0,IF((AB$27-$I252)=0,$M252*$P252/12*(12-$J252+1),IF((AB$27-$I252)&lt;$O252,($M252-SUM($P252:AA252))*$P252,IF((AB$27-$I252)=$O252,$M252-SUM($N252:AA252),0)))),IF($N252="정액법",IF((AB$27-$I252)&lt;0,0,IF((AB$27-$I252)=0,$M252*$P252/12*(12-$J252+1),IF((AB$27-$I252)&lt;$O252,$M252*$P252,IF((AB$27-$I252)=$O252,$M252-SUM($Q252:AA252),0))))))</f>
        <v>10208333.333333343</v>
      </c>
      <c r="AC252" s="88">
        <f>IF($N252="정률법",IF((AC$27-$I252)&lt;0,0,IF((AC$27-$I252)=0,$M252*$P252/12*(12-$J252+1),IF((AC$27-$I252)&lt;$O252,($M252-SUM($P252:AB252))*$P252,IF((AC$27-$I252)=$O252,$M252-SUM($N252:AB252),0)))),IF($N252="정액법",IF((AC$27-$I252)&lt;0,0,IF((AC$27-$I252)=0,$M252*$P252/12*(12-$J252+1),IF((AC$27-$I252)&lt;$O252,$M252*$P252,IF((AC$27-$I252)=$O252,$M252-SUM($Q252:AB252),0))))))</f>
        <v>0</v>
      </c>
      <c r="AD252" s="88">
        <f>IF($N252="정률법",IF((AD$27-$I252)&lt;0,0,IF((AD$27-$I252)=0,$M252*$P252/12*(12-$J252+1),IF((AD$27-$I252)&lt;$O252,($M252-SUM($P252:AC252))*$P252,IF((AD$27-$I252)=$O252,$M252-SUM($N252:AC252),0)))),IF($N252="정액법",IF((AD$27-$I252)&lt;0,0,IF((AD$27-$I252)=0,$M252*$P252/12*(12-$J252+1),IF((AD$27-$I252)&lt;$O252,$M252*$P252,IF((AD$27-$I252)=$O252,$M252-SUM($Q252:AC252),0))))))</f>
        <v>0</v>
      </c>
      <c r="AE252" s="89"/>
      <c r="AF252" s="90">
        <f t="shared" si="138"/>
        <v>98000000</v>
      </c>
      <c r="AG252" s="88">
        <f t="shared" si="131"/>
        <v>0</v>
      </c>
      <c r="AH252" s="91">
        <f t="shared" si="132"/>
        <v>0</v>
      </c>
      <c r="AI252" s="77" t="s">
        <v>232</v>
      </c>
      <c r="AJ252" s="77"/>
      <c r="AK252" s="77"/>
      <c r="AL252" s="77"/>
      <c r="AM252" s="77"/>
      <c r="AN252" s="92" t="s">
        <v>233</v>
      </c>
    </row>
    <row r="253" spans="2:40" s="47" customFormat="1" ht="13.5" outlineLevel="2">
      <c r="B253" s="76">
        <v>15</v>
      </c>
      <c r="C253" s="77" t="s">
        <v>234</v>
      </c>
      <c r="D253" s="77" t="s">
        <v>235</v>
      </c>
      <c r="E253" s="78" t="s">
        <v>236</v>
      </c>
      <c r="F253" s="77">
        <v>2</v>
      </c>
      <c r="G253" s="191"/>
      <c r="H253" s="79">
        <v>41960</v>
      </c>
      <c r="I253" s="80">
        <f t="shared" si="133"/>
        <v>2014</v>
      </c>
      <c r="J253" s="81" t="str">
        <f t="shared" si="134"/>
        <v>11</v>
      </c>
      <c r="K253" s="82">
        <v>11440000</v>
      </c>
      <c r="L253" s="82">
        <v>2860000</v>
      </c>
      <c r="M253" s="83">
        <f t="shared" si="137"/>
        <v>14300000</v>
      </c>
      <c r="N253" s="84" t="s">
        <v>65</v>
      </c>
      <c r="O253" s="85">
        <v>8</v>
      </c>
      <c r="P253" s="86">
        <f>IF($N253="정액법",VLOOKUP($O253,[1]Data!$J$3:$L$62,2),IF($N253="정률법",VLOOKUP($O253,[1]Data!$J$3:$L$62,3),"입력검증"))</f>
        <v>0.125</v>
      </c>
      <c r="Q253" s="108"/>
      <c r="R253" s="108"/>
      <c r="S253" s="108"/>
      <c r="T253" s="88">
        <f>IF($N253="정률법",IF((T$27-$I253)&lt;0,0,IF((T$27-$I253)=0,$M253*$P253/12*(12-$J253+1),IF((T$27-$I253)&lt;$O253,($M253-SUM($P253:S253))*$P253,IF((T$27-$I253)=$O253,$M253-SUM($N253:S253),0)))),IF($N253="정액법",IF((T$27-$I253)&lt;0,0,IF((T$27-$I253)=0,$M253*$P253/12*(12-$J253+1),IF((T$27-$I253)&lt;$O253,$M253*$P253,IF((T$27-$I253)=$O253,$M253-SUM($Q253:S253),0))))))</f>
        <v>297916.66666666669</v>
      </c>
      <c r="U253" s="88">
        <f>IF($N253="정률법",IF((U$27-$I253)&lt;0,0,IF((U$27-$I253)=0,$M253*$P253/12*(12-$J253+1),IF((U$27-$I253)&lt;$O253,($M253-SUM($P253:T253))*$P253,IF((U$27-$I253)=$O253,$M253-SUM($N253:T253),0)))),IF($N253="정액법",IF((U$27-$I253)&lt;0,0,IF((U$27-$I253)=0,$M253*$P253/12*(12-$J253+1),IF((U$27-$I253)&lt;$O253,$M253*$P253,IF((U$27-$I253)=$O253,$M253-SUM($Q253:T253),0))))))</f>
        <v>1787500</v>
      </c>
      <c r="V253" s="88">
        <f>IF($N253="정률법",IF((V$27-$I253)&lt;0,0,IF((V$27-$I253)=0,$M253*$P253/12*(12-$J253+1),IF((V$27-$I253)&lt;$O253,($M253-SUM($P253:U253))*$P253,IF((V$27-$I253)=$O253,$M253-SUM($N253:U253),0)))),IF($N253="정액법",IF((V$27-$I253)&lt;0,0,IF((V$27-$I253)=0,$M253*$P253/12*(12-$J253+1),IF((V$27-$I253)&lt;$O253,$M253*$P253,IF((V$27-$I253)=$O253,$M253-SUM($Q253:U253),0))))))</f>
        <v>1787500</v>
      </c>
      <c r="W253" s="88">
        <f>IF($N253="정률법",IF((W$27-$I253)&lt;0,0,IF((W$27-$I253)=0,$M253*$P253/12*(12-$J253+1),IF((W$27-$I253)&lt;$O253,($M253-SUM($P253:V253))*$P253,IF((W$27-$I253)=$O253,$M253-SUM($N253:V253),0)))),IF($N253="정액법",IF((W$27-$I253)&lt;0,0,IF((W$27-$I253)=0,$M253*$P253/12*(12-$J253+1),IF((W$27-$I253)&lt;$O253,$M253*$P253,IF((W$27-$I253)=$O253,$M253-SUM($Q253:V253),0))))))</f>
        <v>1787500</v>
      </c>
      <c r="X253" s="88">
        <f>IF($N253="정률법",IF((X$27-$I253)&lt;0,0,IF((X$27-$I253)=0,$M253*$P253/12*(12-$J253+1),IF((X$27-$I253)&lt;$O253,($M253-SUM($P253:W253))*$P253,IF((X$27-$I253)=$O253,$M253-SUM($N253:W253),0)))),IF($N253="정액법",IF((X$27-$I253)&lt;0,0,IF((X$27-$I253)=0,$M253*$P253/12*(12-$J253+1),IF((X$27-$I253)&lt;$O253,$M253*$P253,IF((X$27-$I253)=$O253,$M253-SUM($Q253:W253),0))))))</f>
        <v>1787500</v>
      </c>
      <c r="Y253" s="88">
        <f>IF($N253="정률법",IF((Y$27-$I253)&lt;0,0,IF((Y$27-$I253)=0,$M253*$P253/12*(12-$J253+1),IF((Y$27-$I253)&lt;$O253,($M253-SUM($P253:X253))*$P253,IF((Y$27-$I253)=$O253,$M253-SUM($N253:X253),0)))),IF($N253="정액법",IF((Y$27-$I253)&lt;0,0,IF((Y$27-$I253)=0,$M253*$P253/12*(12-$J253+1),IF((Y$27-$I253)&lt;$O253,$M253*$P253,IF((Y$27-$I253)=$O253,$M253-SUM($Q253:X253),0))))))</f>
        <v>1787500</v>
      </c>
      <c r="Z253" s="88">
        <f>IF($N253="정률법",IF((Z$27-$I253)&lt;0,0,IF((Z$27-$I253)=0,$M253*$P253/12*(12-$J253+1),IF((Z$27-$I253)&lt;$O253,($M253-SUM($P253:Y253))*$P253,IF((Z$27-$I253)=$O253,$M253-SUM($N253:Y253),0)))),IF($N253="정액법",IF((Z$27-$I253)&lt;0,0,IF((Z$27-$I253)=0,$M253*$P253/12*(12-$J253+1),IF((Z$27-$I253)&lt;$O253,$M253*$P253,IF((Z$27-$I253)=$O253,$M253-SUM($Q253:Y253),0))))))</f>
        <v>1787500</v>
      </c>
      <c r="AA253" s="88">
        <f>IF($N253="정률법",IF((AA$27-$I253)&lt;0,0,IF((AA$27-$I253)=0,$M253*$P253/12*(12-$J253+1),IF((AA$27-$I253)&lt;$O253,($M253-SUM($P253:Z253))*$P253,IF((AA$27-$I253)=$O253,$M253-SUM($N253:Z253),0)))),IF($N253="정액법",IF((AA$27-$I253)&lt;0,0,IF((AA$27-$I253)=0,$M253*$P253/12*(12-$J253+1),IF((AA$27-$I253)&lt;$O253,$M253*$P253,IF((AA$27-$I253)=$O253,$M253-SUM($Q253:Z253),0))))))</f>
        <v>1787500</v>
      </c>
      <c r="AB253" s="88">
        <f>IF($N253="정률법",IF((AB$27-$I253)&lt;0,0,IF((AB$27-$I253)=0,$M253*$P253/12*(12-$J253+1),IF((AB$27-$I253)&lt;$O253,($M253-SUM($P253:AA253))*$P253,IF((AB$27-$I253)=$O253,$M253-SUM($N253:AA253),0)))),IF($N253="정액법",IF((AB$27-$I253)&lt;0,0,IF((AB$27-$I253)=0,$M253*$P253/12*(12-$J253+1),IF((AB$27-$I253)&lt;$O253,$M253*$P253,IF((AB$27-$I253)=$O253,$M253-SUM($Q253:AA253),0))))))</f>
        <v>1489583.3333333321</v>
      </c>
      <c r="AC253" s="88">
        <f>IF($N253="정률법",IF((AC$27-$I253)&lt;0,0,IF((AC$27-$I253)=0,$M253*$P253/12*(12-$J253+1),IF((AC$27-$I253)&lt;$O253,($M253-SUM($P253:AB253))*$P253,IF((AC$27-$I253)=$O253,$M253-SUM($N253:AB253),0)))),IF($N253="정액법",IF((AC$27-$I253)&lt;0,0,IF((AC$27-$I253)=0,$M253*$P253/12*(12-$J253+1),IF((AC$27-$I253)&lt;$O253,$M253*$P253,IF((AC$27-$I253)=$O253,$M253-SUM($Q253:AB253),0))))))</f>
        <v>0</v>
      </c>
      <c r="AD253" s="88">
        <f>IF($N253="정률법",IF((AD$27-$I253)&lt;0,0,IF((AD$27-$I253)=0,$M253*$P253/12*(12-$J253+1),IF((AD$27-$I253)&lt;$O253,($M253-SUM($P253:AC253))*$P253,IF((AD$27-$I253)=$O253,$M253-SUM($N253:AC253),0)))),IF($N253="정액법",IF((AD$27-$I253)&lt;0,0,IF((AD$27-$I253)=0,$M253*$P253/12*(12-$J253+1),IF((AD$27-$I253)&lt;$O253,$M253*$P253,IF((AD$27-$I253)=$O253,$M253-SUM($Q253:AC253),0))))))</f>
        <v>0</v>
      </c>
      <c r="AE253" s="89"/>
      <c r="AF253" s="90">
        <f t="shared" si="138"/>
        <v>14300000</v>
      </c>
      <c r="AG253" s="88">
        <f t="shared" si="131"/>
        <v>0</v>
      </c>
      <c r="AH253" s="91">
        <f t="shared" si="132"/>
        <v>0</v>
      </c>
      <c r="AI253" s="77" t="s">
        <v>232</v>
      </c>
      <c r="AJ253" s="77"/>
      <c r="AK253" s="77"/>
      <c r="AL253" s="77"/>
      <c r="AM253" s="77"/>
      <c r="AN253" s="92" t="s">
        <v>237</v>
      </c>
    </row>
    <row r="254" spans="2:40" s="47" customFormat="1" ht="13.5" outlineLevel="2">
      <c r="B254" s="76">
        <v>16</v>
      </c>
      <c r="C254" s="77" t="s">
        <v>238</v>
      </c>
      <c r="D254" s="77" t="s">
        <v>239</v>
      </c>
      <c r="E254" s="78" t="s">
        <v>240</v>
      </c>
      <c r="F254" s="77">
        <v>1</v>
      </c>
      <c r="G254" s="191"/>
      <c r="H254" s="79">
        <v>41960</v>
      </c>
      <c r="I254" s="80">
        <f t="shared" si="133"/>
        <v>2014</v>
      </c>
      <c r="J254" s="81" t="str">
        <f t="shared" si="134"/>
        <v>11</v>
      </c>
      <c r="K254" s="82">
        <v>14800000</v>
      </c>
      <c r="L254" s="82">
        <v>3700000</v>
      </c>
      <c r="M254" s="83">
        <f t="shared" si="137"/>
        <v>18500000</v>
      </c>
      <c r="N254" s="84" t="s">
        <v>65</v>
      </c>
      <c r="O254" s="85">
        <v>8</v>
      </c>
      <c r="P254" s="86">
        <f>IF($N254="정액법",VLOOKUP($O254,[1]Data!$J$3:$L$62,2),IF($N254="정률법",VLOOKUP($O254,[1]Data!$J$3:$L$62,3),"입력검증"))</f>
        <v>0.125</v>
      </c>
      <c r="Q254" s="108"/>
      <c r="R254" s="108"/>
      <c r="S254" s="108"/>
      <c r="T254" s="88">
        <f>IF($N254="정률법",IF((T$27-$I254)&lt;0,0,IF((T$27-$I254)=0,$M254*$P254/12*(12-$J254+1),IF((T$27-$I254)&lt;$O254,($M254-SUM($P254:S254))*$P254,IF((T$27-$I254)=$O254,$M254-SUM($N254:S254),0)))),IF($N254="정액법",IF((T$27-$I254)&lt;0,0,IF((T$27-$I254)=0,$M254*$P254/12*(12-$J254+1),IF((T$27-$I254)&lt;$O254,$M254*$P254,IF((T$27-$I254)=$O254,$M254-SUM($Q254:S254),0))))))</f>
        <v>385416.66666666669</v>
      </c>
      <c r="U254" s="88">
        <f>IF($N254="정률법",IF((U$27-$I254)&lt;0,0,IF((U$27-$I254)=0,$M254*$P254/12*(12-$J254+1),IF((U$27-$I254)&lt;$O254,($M254-SUM($P254:T254))*$P254,IF((U$27-$I254)=$O254,$M254-SUM($N254:T254),0)))),IF($N254="정액법",IF((U$27-$I254)&lt;0,0,IF((U$27-$I254)=0,$M254*$P254/12*(12-$J254+1),IF((U$27-$I254)&lt;$O254,$M254*$P254,IF((U$27-$I254)=$O254,$M254-SUM($Q254:T254),0))))))</f>
        <v>2312500</v>
      </c>
      <c r="V254" s="88">
        <f>IF($N254="정률법",IF((V$27-$I254)&lt;0,0,IF((V$27-$I254)=0,$M254*$P254/12*(12-$J254+1),IF((V$27-$I254)&lt;$O254,($M254-SUM($P254:U254))*$P254,IF((V$27-$I254)=$O254,$M254-SUM($N254:U254),0)))),IF($N254="정액법",IF((V$27-$I254)&lt;0,0,IF((V$27-$I254)=0,$M254*$P254/12*(12-$J254+1),IF((V$27-$I254)&lt;$O254,$M254*$P254,IF((V$27-$I254)=$O254,$M254-SUM($Q254:U254),0))))))</f>
        <v>2312500</v>
      </c>
      <c r="W254" s="88">
        <f>IF($N254="정률법",IF((W$27-$I254)&lt;0,0,IF((W$27-$I254)=0,$M254*$P254/12*(12-$J254+1),IF((W$27-$I254)&lt;$O254,($M254-SUM($P254:V254))*$P254,IF((W$27-$I254)=$O254,$M254-SUM($N254:V254),0)))),IF($N254="정액법",IF((W$27-$I254)&lt;0,0,IF((W$27-$I254)=0,$M254*$P254/12*(12-$J254+1),IF((W$27-$I254)&lt;$O254,$M254*$P254,IF((W$27-$I254)=$O254,$M254-SUM($Q254:V254),0))))))</f>
        <v>2312500</v>
      </c>
      <c r="X254" s="88">
        <f>IF($N254="정률법",IF((X$27-$I254)&lt;0,0,IF((X$27-$I254)=0,$M254*$P254/12*(12-$J254+1),IF((X$27-$I254)&lt;$O254,($M254-SUM($P254:W254))*$P254,IF((X$27-$I254)=$O254,$M254-SUM($N254:W254),0)))),IF($N254="정액법",IF((X$27-$I254)&lt;0,0,IF((X$27-$I254)=0,$M254*$P254/12*(12-$J254+1),IF((X$27-$I254)&lt;$O254,$M254*$P254,IF((X$27-$I254)=$O254,$M254-SUM($Q254:W254),0))))))</f>
        <v>2312500</v>
      </c>
      <c r="Y254" s="88">
        <f>IF($N254="정률법",IF((Y$27-$I254)&lt;0,0,IF((Y$27-$I254)=0,$M254*$P254/12*(12-$J254+1),IF((Y$27-$I254)&lt;$O254,($M254-SUM($P254:X254))*$P254,IF((Y$27-$I254)=$O254,$M254-SUM($N254:X254),0)))),IF($N254="정액법",IF((Y$27-$I254)&lt;0,0,IF((Y$27-$I254)=0,$M254*$P254/12*(12-$J254+1),IF((Y$27-$I254)&lt;$O254,$M254*$P254,IF((Y$27-$I254)=$O254,$M254-SUM($Q254:X254),0))))))</f>
        <v>2312500</v>
      </c>
      <c r="Z254" s="88">
        <f>IF($N254="정률법",IF((Z$27-$I254)&lt;0,0,IF((Z$27-$I254)=0,$M254*$P254/12*(12-$J254+1),IF((Z$27-$I254)&lt;$O254,($M254-SUM($P254:Y254))*$P254,IF((Z$27-$I254)=$O254,$M254-SUM($N254:Y254),0)))),IF($N254="정액법",IF((Z$27-$I254)&lt;0,0,IF((Z$27-$I254)=0,$M254*$P254/12*(12-$J254+1),IF((Z$27-$I254)&lt;$O254,$M254*$P254,IF((Z$27-$I254)=$O254,$M254-SUM($Q254:Y254),0))))))</f>
        <v>2312500</v>
      </c>
      <c r="AA254" s="88">
        <f>IF($N254="정률법",IF((AA$27-$I254)&lt;0,0,IF((AA$27-$I254)=0,$M254*$P254/12*(12-$J254+1),IF((AA$27-$I254)&lt;$O254,($M254-SUM($P254:Z254))*$P254,IF((AA$27-$I254)=$O254,$M254-SUM($N254:Z254),0)))),IF($N254="정액법",IF((AA$27-$I254)&lt;0,0,IF((AA$27-$I254)=0,$M254*$P254/12*(12-$J254+1),IF((AA$27-$I254)&lt;$O254,$M254*$P254,IF((AA$27-$I254)=$O254,$M254-SUM($Q254:Z254),0))))))</f>
        <v>2312500</v>
      </c>
      <c r="AB254" s="88">
        <f>IF($N254="정률법",IF((AB$27-$I254)&lt;0,0,IF((AB$27-$I254)=0,$M254*$P254/12*(12-$J254+1),IF((AB$27-$I254)&lt;$O254,($M254-SUM($P254:AA254))*$P254,IF((AB$27-$I254)=$O254,$M254-SUM($N254:AA254),0)))),IF($N254="정액법",IF((AB$27-$I254)&lt;0,0,IF((AB$27-$I254)=0,$M254*$P254/12*(12-$J254+1),IF((AB$27-$I254)&lt;$O254,$M254*$P254,IF((AB$27-$I254)=$O254,$M254-SUM($Q254:AA254),0))))))</f>
        <v>1927083.333333334</v>
      </c>
      <c r="AC254" s="88">
        <f>IF($N254="정률법",IF((AC$27-$I254)&lt;0,0,IF((AC$27-$I254)=0,$M254*$P254/12*(12-$J254+1),IF((AC$27-$I254)&lt;$O254,($M254-SUM($P254:AB254))*$P254,IF((AC$27-$I254)=$O254,$M254-SUM($N254:AB254),0)))),IF($N254="정액법",IF((AC$27-$I254)&lt;0,0,IF((AC$27-$I254)=0,$M254*$P254/12*(12-$J254+1),IF((AC$27-$I254)&lt;$O254,$M254*$P254,IF((AC$27-$I254)=$O254,$M254-SUM($Q254:AB254),0))))))</f>
        <v>0</v>
      </c>
      <c r="AD254" s="88">
        <f>IF($N254="정률법",IF((AD$27-$I254)&lt;0,0,IF((AD$27-$I254)=0,$M254*$P254/12*(12-$J254+1),IF((AD$27-$I254)&lt;$O254,($M254-SUM($P254:AC254))*$P254,IF((AD$27-$I254)=$O254,$M254-SUM($N254:AC254),0)))),IF($N254="정액법",IF((AD$27-$I254)&lt;0,0,IF((AD$27-$I254)=0,$M254*$P254/12*(12-$J254+1),IF((AD$27-$I254)&lt;$O254,$M254*$P254,IF((AD$27-$I254)=$O254,$M254-SUM($Q254:AC254),0))))))</f>
        <v>0</v>
      </c>
      <c r="AE254" s="89"/>
      <c r="AF254" s="90">
        <f t="shared" si="138"/>
        <v>18500000</v>
      </c>
      <c r="AG254" s="88">
        <f t="shared" si="131"/>
        <v>0</v>
      </c>
      <c r="AH254" s="91">
        <f t="shared" si="132"/>
        <v>0</v>
      </c>
      <c r="AI254" s="77" t="s">
        <v>232</v>
      </c>
      <c r="AJ254" s="77"/>
      <c r="AK254" s="77"/>
      <c r="AL254" s="77"/>
      <c r="AM254" s="77"/>
      <c r="AN254" s="92" t="s">
        <v>241</v>
      </c>
    </row>
    <row r="255" spans="2:40" s="47" customFormat="1" ht="13.5" outlineLevel="2">
      <c r="B255" s="76">
        <v>17</v>
      </c>
      <c r="C255" s="77" t="s">
        <v>242</v>
      </c>
      <c r="D255" s="77" t="s">
        <v>243</v>
      </c>
      <c r="E255" s="78" t="s">
        <v>244</v>
      </c>
      <c r="F255" s="77">
        <v>1</v>
      </c>
      <c r="G255" s="191"/>
      <c r="H255" s="79">
        <v>41960</v>
      </c>
      <c r="I255" s="80">
        <f t="shared" si="133"/>
        <v>2014</v>
      </c>
      <c r="J255" s="81" t="str">
        <f t="shared" si="134"/>
        <v>11</v>
      </c>
      <c r="K255" s="82">
        <v>9280000</v>
      </c>
      <c r="L255" s="82">
        <v>2320000</v>
      </c>
      <c r="M255" s="83">
        <f t="shared" si="137"/>
        <v>11600000</v>
      </c>
      <c r="N255" s="84" t="s">
        <v>65</v>
      </c>
      <c r="O255" s="85">
        <v>8</v>
      </c>
      <c r="P255" s="86">
        <f>IF($N255="정액법",VLOOKUP($O255,[1]Data!$J$3:$L$62,2),IF($N255="정률법",VLOOKUP($O255,[1]Data!$J$3:$L$62,3),"입력검증"))</f>
        <v>0.125</v>
      </c>
      <c r="Q255" s="108"/>
      <c r="R255" s="108"/>
      <c r="S255" s="108"/>
      <c r="T255" s="88">
        <f>IF($N255="정률법",IF((T$27-$I255)&lt;0,0,IF((T$27-$I255)=0,$M255*$P255/12*(12-$J255+1),IF((T$27-$I255)&lt;$O255,($M255-SUM($P255:S255))*$P255,IF((T$27-$I255)=$O255,$M255-SUM($N255:S255),0)))),IF($N255="정액법",IF((T$27-$I255)&lt;0,0,IF((T$27-$I255)=0,$M255*$P255/12*(12-$J255+1),IF((T$27-$I255)&lt;$O255,$M255*$P255,IF((T$27-$I255)=$O255,$M255-SUM($Q255:S255),0))))))</f>
        <v>241666.66666666666</v>
      </c>
      <c r="U255" s="88">
        <f>IF($N255="정률법",IF((U$27-$I255)&lt;0,0,IF((U$27-$I255)=0,$M255*$P255/12*(12-$J255+1),IF((U$27-$I255)&lt;$O255,($M255-SUM($P255:T255))*$P255,IF((U$27-$I255)=$O255,$M255-SUM($N255:T255),0)))),IF($N255="정액법",IF((U$27-$I255)&lt;0,0,IF((U$27-$I255)=0,$M255*$P255/12*(12-$J255+1),IF((U$27-$I255)&lt;$O255,$M255*$P255,IF((U$27-$I255)=$O255,$M255-SUM($Q255:T255),0))))))</f>
        <v>1450000</v>
      </c>
      <c r="V255" s="88">
        <f>IF($N255="정률법",IF((V$27-$I255)&lt;0,0,IF((V$27-$I255)=0,$M255*$P255/12*(12-$J255+1),IF((V$27-$I255)&lt;$O255,($M255-SUM($P255:U255))*$P255,IF((V$27-$I255)=$O255,$M255-SUM($N255:U255),0)))),IF($N255="정액법",IF((V$27-$I255)&lt;0,0,IF((V$27-$I255)=0,$M255*$P255/12*(12-$J255+1),IF((V$27-$I255)&lt;$O255,$M255*$P255,IF((V$27-$I255)=$O255,$M255-SUM($Q255:U255),0))))))</f>
        <v>1450000</v>
      </c>
      <c r="W255" s="88">
        <f>IF($N255="정률법",IF((W$27-$I255)&lt;0,0,IF((W$27-$I255)=0,$M255*$P255/12*(12-$J255+1),IF((W$27-$I255)&lt;$O255,($M255-SUM($P255:V255))*$P255,IF((W$27-$I255)=$O255,$M255-SUM($N255:V255),0)))),IF($N255="정액법",IF((W$27-$I255)&lt;0,0,IF((W$27-$I255)=0,$M255*$P255/12*(12-$J255+1),IF((W$27-$I255)&lt;$O255,$M255*$P255,IF((W$27-$I255)=$O255,$M255-SUM($Q255:V255),0))))))</f>
        <v>1450000</v>
      </c>
      <c r="X255" s="88">
        <f>IF($N255="정률법",IF((X$27-$I255)&lt;0,0,IF((X$27-$I255)=0,$M255*$P255/12*(12-$J255+1),IF((X$27-$I255)&lt;$O255,($M255-SUM($P255:W255))*$P255,IF((X$27-$I255)=$O255,$M255-SUM($N255:W255),0)))),IF($N255="정액법",IF((X$27-$I255)&lt;0,0,IF((X$27-$I255)=0,$M255*$P255/12*(12-$J255+1),IF((X$27-$I255)&lt;$O255,$M255*$P255,IF((X$27-$I255)=$O255,$M255-SUM($Q255:W255),0))))))</f>
        <v>1450000</v>
      </c>
      <c r="Y255" s="88">
        <f>IF($N255="정률법",IF((Y$27-$I255)&lt;0,0,IF((Y$27-$I255)=0,$M255*$P255/12*(12-$J255+1),IF((Y$27-$I255)&lt;$O255,($M255-SUM($P255:X255))*$P255,IF((Y$27-$I255)=$O255,$M255-SUM($N255:X255),0)))),IF($N255="정액법",IF((Y$27-$I255)&lt;0,0,IF((Y$27-$I255)=0,$M255*$P255/12*(12-$J255+1),IF((Y$27-$I255)&lt;$O255,$M255*$P255,IF((Y$27-$I255)=$O255,$M255-SUM($Q255:X255),0))))))</f>
        <v>1450000</v>
      </c>
      <c r="Z255" s="88">
        <f>IF($N255="정률법",IF((Z$27-$I255)&lt;0,0,IF((Z$27-$I255)=0,$M255*$P255/12*(12-$J255+1),IF((Z$27-$I255)&lt;$O255,($M255-SUM($P255:Y255))*$P255,IF((Z$27-$I255)=$O255,$M255-SUM($N255:Y255),0)))),IF($N255="정액법",IF((Z$27-$I255)&lt;0,0,IF((Z$27-$I255)=0,$M255*$P255/12*(12-$J255+1),IF((Z$27-$I255)&lt;$O255,$M255*$P255,IF((Z$27-$I255)=$O255,$M255-SUM($Q255:Y255),0))))))</f>
        <v>1450000</v>
      </c>
      <c r="AA255" s="88">
        <f>IF($N255="정률법",IF((AA$27-$I255)&lt;0,0,IF((AA$27-$I255)=0,$M255*$P255/12*(12-$J255+1),IF((AA$27-$I255)&lt;$O255,($M255-SUM($P255:Z255))*$P255,IF((AA$27-$I255)=$O255,$M255-SUM($N255:Z255),0)))),IF($N255="정액법",IF((AA$27-$I255)&lt;0,0,IF((AA$27-$I255)=0,$M255*$P255/12*(12-$J255+1),IF((AA$27-$I255)&lt;$O255,$M255*$P255,IF((AA$27-$I255)=$O255,$M255-SUM($Q255:Z255),0))))))</f>
        <v>1450000</v>
      </c>
      <c r="AB255" s="88">
        <f>IF($N255="정률법",IF((AB$27-$I255)&lt;0,0,IF((AB$27-$I255)=0,$M255*$P255/12*(12-$J255+1),IF((AB$27-$I255)&lt;$O255,($M255-SUM($P255:AA255))*$P255,IF((AB$27-$I255)=$O255,$M255-SUM($N255:AA255),0)))),IF($N255="정액법",IF((AB$27-$I255)&lt;0,0,IF((AB$27-$I255)=0,$M255*$P255/12*(12-$J255+1),IF((AB$27-$I255)&lt;$O255,$M255*$P255,IF((AB$27-$I255)=$O255,$M255-SUM($Q255:AA255),0))))))</f>
        <v>1208333.3333333321</v>
      </c>
      <c r="AC255" s="88">
        <f>IF($N255="정률법",IF((AC$27-$I255)&lt;0,0,IF((AC$27-$I255)=0,$M255*$P255/12*(12-$J255+1),IF((AC$27-$I255)&lt;$O255,($M255-SUM($P255:AB255))*$P255,IF((AC$27-$I255)=$O255,$M255-SUM($N255:AB255),0)))),IF($N255="정액법",IF((AC$27-$I255)&lt;0,0,IF((AC$27-$I255)=0,$M255*$P255/12*(12-$J255+1),IF((AC$27-$I255)&lt;$O255,$M255*$P255,IF((AC$27-$I255)=$O255,$M255-SUM($Q255:AB255),0))))))</f>
        <v>0</v>
      </c>
      <c r="AD255" s="88">
        <f>IF($N255="정률법",IF((AD$27-$I255)&lt;0,0,IF((AD$27-$I255)=0,$M255*$P255/12*(12-$J255+1),IF((AD$27-$I255)&lt;$O255,($M255-SUM($P255:AC255))*$P255,IF((AD$27-$I255)=$O255,$M255-SUM($N255:AC255),0)))),IF($N255="정액법",IF((AD$27-$I255)&lt;0,0,IF((AD$27-$I255)=0,$M255*$P255/12*(12-$J255+1),IF((AD$27-$I255)&lt;$O255,$M255*$P255,IF((AD$27-$I255)=$O255,$M255-SUM($Q255:AC255),0))))))</f>
        <v>0</v>
      </c>
      <c r="AE255" s="89"/>
      <c r="AF255" s="90">
        <f t="shared" si="138"/>
        <v>11600000</v>
      </c>
      <c r="AG255" s="88">
        <f t="shared" si="131"/>
        <v>0</v>
      </c>
      <c r="AH255" s="91">
        <f t="shared" si="132"/>
        <v>0</v>
      </c>
      <c r="AI255" s="77" t="s">
        <v>232</v>
      </c>
      <c r="AJ255" s="77"/>
      <c r="AK255" s="77"/>
      <c r="AL255" s="77"/>
      <c r="AM255" s="77"/>
      <c r="AN255" s="92" t="s">
        <v>245</v>
      </c>
    </row>
    <row r="256" spans="2:40" s="47" customFormat="1" ht="13.5" outlineLevel="2">
      <c r="B256" s="76">
        <v>18</v>
      </c>
      <c r="C256" s="77" t="s">
        <v>246</v>
      </c>
      <c r="D256" s="77" t="s">
        <v>247</v>
      </c>
      <c r="E256" s="78" t="s">
        <v>248</v>
      </c>
      <c r="F256" s="77">
        <v>1</v>
      </c>
      <c r="G256" s="191"/>
      <c r="H256" s="79">
        <v>41960</v>
      </c>
      <c r="I256" s="80">
        <f t="shared" si="133"/>
        <v>2014</v>
      </c>
      <c r="J256" s="81" t="str">
        <f t="shared" si="134"/>
        <v>11</v>
      </c>
      <c r="K256" s="82">
        <v>8880000</v>
      </c>
      <c r="L256" s="82">
        <v>2220000</v>
      </c>
      <c r="M256" s="83">
        <f t="shared" si="137"/>
        <v>11100000</v>
      </c>
      <c r="N256" s="84" t="s">
        <v>65</v>
      </c>
      <c r="O256" s="85">
        <v>8</v>
      </c>
      <c r="P256" s="86">
        <f>IF($N256="정액법",VLOOKUP($O256,[1]Data!$J$3:$L$62,2),IF($N256="정률법",VLOOKUP($O256,[1]Data!$J$3:$L$62,3),"입력검증"))</f>
        <v>0.125</v>
      </c>
      <c r="Q256" s="108"/>
      <c r="R256" s="108"/>
      <c r="S256" s="108"/>
      <c r="T256" s="88">
        <f>IF($N256="정률법",IF((T$27-$I256)&lt;0,0,IF((T$27-$I256)=0,$M256*$P256/12*(12-$J256+1),IF((T$27-$I256)&lt;$O256,($M256-SUM($P256:S256))*$P256,IF((T$27-$I256)=$O256,$M256-SUM($N256:S256),0)))),IF($N256="정액법",IF((T$27-$I256)&lt;0,0,IF((T$27-$I256)=0,$M256*$P256/12*(12-$J256+1),IF((T$27-$I256)&lt;$O256,$M256*$P256,IF((T$27-$I256)=$O256,$M256-SUM($Q256:S256),0))))))</f>
        <v>231250</v>
      </c>
      <c r="U256" s="88">
        <f>IF($N256="정률법",IF((U$27-$I256)&lt;0,0,IF((U$27-$I256)=0,$M256*$P256/12*(12-$J256+1),IF((U$27-$I256)&lt;$O256,($M256-SUM($P256:T256))*$P256,IF((U$27-$I256)=$O256,$M256-SUM($N256:T256),0)))),IF($N256="정액법",IF((U$27-$I256)&lt;0,0,IF((U$27-$I256)=0,$M256*$P256/12*(12-$J256+1),IF((U$27-$I256)&lt;$O256,$M256*$P256,IF((U$27-$I256)=$O256,$M256-SUM($Q256:T256),0))))))</f>
        <v>1387500</v>
      </c>
      <c r="V256" s="88">
        <f>IF($N256="정률법",IF((V$27-$I256)&lt;0,0,IF((V$27-$I256)=0,$M256*$P256/12*(12-$J256+1),IF((V$27-$I256)&lt;$O256,($M256-SUM($P256:U256))*$P256,IF((V$27-$I256)=$O256,$M256-SUM($N256:U256),0)))),IF($N256="정액법",IF((V$27-$I256)&lt;0,0,IF((V$27-$I256)=0,$M256*$P256/12*(12-$J256+1),IF((V$27-$I256)&lt;$O256,$M256*$P256,IF((V$27-$I256)=$O256,$M256-SUM($Q256:U256),0))))))</f>
        <v>1387500</v>
      </c>
      <c r="W256" s="88">
        <f>IF($N256="정률법",IF((W$27-$I256)&lt;0,0,IF((W$27-$I256)=0,$M256*$P256/12*(12-$J256+1),IF((W$27-$I256)&lt;$O256,($M256-SUM($P256:V256))*$P256,IF((W$27-$I256)=$O256,$M256-SUM($N256:V256),0)))),IF($N256="정액법",IF((W$27-$I256)&lt;0,0,IF((W$27-$I256)=0,$M256*$P256/12*(12-$J256+1),IF((W$27-$I256)&lt;$O256,$M256*$P256,IF((W$27-$I256)=$O256,$M256-SUM($Q256:V256),0))))))</f>
        <v>1387500</v>
      </c>
      <c r="X256" s="88">
        <f>IF($N256="정률법",IF((X$27-$I256)&lt;0,0,IF((X$27-$I256)=0,$M256*$P256/12*(12-$J256+1),IF((X$27-$I256)&lt;$O256,($M256-SUM($P256:W256))*$P256,IF((X$27-$I256)=$O256,$M256-SUM($N256:W256),0)))),IF($N256="정액법",IF((X$27-$I256)&lt;0,0,IF((X$27-$I256)=0,$M256*$P256/12*(12-$J256+1),IF((X$27-$I256)&lt;$O256,$M256*$P256,IF((X$27-$I256)=$O256,$M256-SUM($Q256:W256),0))))))</f>
        <v>1387500</v>
      </c>
      <c r="Y256" s="88">
        <f>IF($N256="정률법",IF((Y$27-$I256)&lt;0,0,IF((Y$27-$I256)=0,$M256*$P256/12*(12-$J256+1),IF((Y$27-$I256)&lt;$O256,($M256-SUM($P256:X256))*$P256,IF((Y$27-$I256)=$O256,$M256-SUM($N256:X256),0)))),IF($N256="정액법",IF((Y$27-$I256)&lt;0,0,IF((Y$27-$I256)=0,$M256*$P256/12*(12-$J256+1),IF((Y$27-$I256)&lt;$O256,$M256*$P256,IF((Y$27-$I256)=$O256,$M256-SUM($Q256:X256),0))))))</f>
        <v>1387500</v>
      </c>
      <c r="Z256" s="88">
        <f>IF($N256="정률법",IF((Z$27-$I256)&lt;0,0,IF((Z$27-$I256)=0,$M256*$P256/12*(12-$J256+1),IF((Z$27-$I256)&lt;$O256,($M256-SUM($P256:Y256))*$P256,IF((Z$27-$I256)=$O256,$M256-SUM($N256:Y256),0)))),IF($N256="정액법",IF((Z$27-$I256)&lt;0,0,IF((Z$27-$I256)=0,$M256*$P256/12*(12-$J256+1),IF((Z$27-$I256)&lt;$O256,$M256*$P256,IF((Z$27-$I256)=$O256,$M256-SUM($Q256:Y256),0))))))</f>
        <v>1387500</v>
      </c>
      <c r="AA256" s="88">
        <f>IF($N256="정률법",IF((AA$27-$I256)&lt;0,0,IF((AA$27-$I256)=0,$M256*$P256/12*(12-$J256+1),IF((AA$27-$I256)&lt;$O256,($M256-SUM($P256:Z256))*$P256,IF((AA$27-$I256)=$O256,$M256-SUM($N256:Z256),0)))),IF($N256="정액법",IF((AA$27-$I256)&lt;0,0,IF((AA$27-$I256)=0,$M256*$P256/12*(12-$J256+1),IF((AA$27-$I256)&lt;$O256,$M256*$P256,IF((AA$27-$I256)=$O256,$M256-SUM($Q256:Z256),0))))))</f>
        <v>1387500</v>
      </c>
      <c r="AB256" s="88">
        <f>IF($N256="정률법",IF((AB$27-$I256)&lt;0,0,IF((AB$27-$I256)=0,$M256*$P256/12*(12-$J256+1),IF((AB$27-$I256)&lt;$O256,($M256-SUM($P256:AA256))*$P256,IF((AB$27-$I256)=$O256,$M256-SUM($N256:AA256),0)))),IF($N256="정액법",IF((AB$27-$I256)&lt;0,0,IF((AB$27-$I256)=0,$M256*$P256/12*(12-$J256+1),IF((AB$27-$I256)&lt;$O256,$M256*$P256,IF((AB$27-$I256)=$O256,$M256-SUM($Q256:AA256),0))))))</f>
        <v>1156250</v>
      </c>
      <c r="AC256" s="88">
        <f>IF($N256="정률법",IF((AC$27-$I256)&lt;0,0,IF((AC$27-$I256)=0,$M256*$P256/12*(12-$J256+1),IF((AC$27-$I256)&lt;$O256,($M256-SUM($P256:AB256))*$P256,IF((AC$27-$I256)=$O256,$M256-SUM($N256:AB256),0)))),IF($N256="정액법",IF((AC$27-$I256)&lt;0,0,IF((AC$27-$I256)=0,$M256*$P256/12*(12-$J256+1),IF((AC$27-$I256)&lt;$O256,$M256*$P256,IF((AC$27-$I256)=$O256,$M256-SUM($Q256:AB256),0))))))</f>
        <v>0</v>
      </c>
      <c r="AD256" s="88">
        <f>IF($N256="정률법",IF((AD$27-$I256)&lt;0,0,IF((AD$27-$I256)=0,$M256*$P256/12*(12-$J256+1),IF((AD$27-$I256)&lt;$O256,($M256-SUM($P256:AC256))*$P256,IF((AD$27-$I256)=$O256,$M256-SUM($N256:AC256),0)))),IF($N256="정액법",IF((AD$27-$I256)&lt;0,0,IF((AD$27-$I256)=0,$M256*$P256/12*(12-$J256+1),IF((AD$27-$I256)&lt;$O256,$M256*$P256,IF((AD$27-$I256)=$O256,$M256-SUM($Q256:AC256),0))))))</f>
        <v>0</v>
      </c>
      <c r="AE256" s="89"/>
      <c r="AF256" s="90">
        <f t="shared" si="138"/>
        <v>11100000</v>
      </c>
      <c r="AG256" s="88">
        <f t="shared" si="131"/>
        <v>0</v>
      </c>
      <c r="AH256" s="91">
        <f t="shared" si="132"/>
        <v>0</v>
      </c>
      <c r="AI256" s="77" t="s">
        <v>232</v>
      </c>
      <c r="AJ256" s="77"/>
      <c r="AK256" s="77"/>
      <c r="AL256" s="77"/>
      <c r="AM256" s="77"/>
      <c r="AN256" s="92" t="s">
        <v>249</v>
      </c>
    </row>
    <row r="257" spans="2:40" s="47" customFormat="1" ht="13.5" outlineLevel="2">
      <c r="B257" s="76">
        <v>19</v>
      </c>
      <c r="C257" s="77" t="s">
        <v>250</v>
      </c>
      <c r="D257" s="77" t="s">
        <v>251</v>
      </c>
      <c r="E257" s="78" t="s">
        <v>252</v>
      </c>
      <c r="F257" s="77">
        <v>1</v>
      </c>
      <c r="G257" s="191"/>
      <c r="H257" s="79">
        <v>41960</v>
      </c>
      <c r="I257" s="80">
        <f t="shared" si="133"/>
        <v>2014</v>
      </c>
      <c r="J257" s="81" t="str">
        <f t="shared" si="134"/>
        <v>11</v>
      </c>
      <c r="K257" s="82">
        <v>12880000</v>
      </c>
      <c r="L257" s="82">
        <v>3220000</v>
      </c>
      <c r="M257" s="83">
        <f t="shared" si="135"/>
        <v>16100000</v>
      </c>
      <c r="N257" s="84" t="s">
        <v>65</v>
      </c>
      <c r="O257" s="85">
        <v>8</v>
      </c>
      <c r="P257" s="86">
        <f>IF($N257="정액법",VLOOKUP($O257,[1]Data!$J$3:$L$62,2),IF($N257="정률법",VLOOKUP($O257,[1]Data!$J$3:$L$62,3),"입력검증"))</f>
        <v>0.125</v>
      </c>
      <c r="Q257" s="108"/>
      <c r="R257" s="108"/>
      <c r="S257" s="108"/>
      <c r="T257" s="88">
        <f>IF($N257="정률법",IF((T$27-$I257)&lt;0,0,IF((T$27-$I257)=0,$M257*$P257/12*(12-$J257+1),IF((T$27-$I257)&lt;$O257,($M257-SUM($P257:S257))*$P257,IF((T$27-$I257)=$O257,$M257-SUM($N257:S257),0)))),IF($N257="정액법",IF((T$27-$I257)&lt;0,0,IF((T$27-$I257)=0,$M257*$P257/12*(12-$J257+1),IF((T$27-$I257)&lt;$O257,$M257*$P257,IF((T$27-$I257)=$O257,$M257-SUM($Q257:S257),0))))))</f>
        <v>335416.66666666669</v>
      </c>
      <c r="U257" s="88">
        <f>IF($N257="정률법",IF((U$27-$I257)&lt;0,0,IF((U$27-$I257)=0,$M257*$P257/12*(12-$J257+1),IF((U$27-$I257)&lt;$O257,($M257-SUM($P257:T257))*$P257,IF((U$27-$I257)=$O257,$M257-SUM($N257:T257),0)))),IF($N257="정액법",IF((U$27-$I257)&lt;0,0,IF((U$27-$I257)=0,$M257*$P257/12*(12-$J257+1),IF((U$27-$I257)&lt;$O257,$M257*$P257,IF((U$27-$I257)=$O257,$M257-SUM($Q257:T257),0))))))</f>
        <v>2012500</v>
      </c>
      <c r="V257" s="88">
        <f>IF($N257="정률법",IF((V$27-$I257)&lt;0,0,IF((V$27-$I257)=0,$M257*$P257/12*(12-$J257+1),IF((V$27-$I257)&lt;$O257,($M257-SUM($P257:U257))*$P257,IF((V$27-$I257)=$O257,$M257-SUM($N257:U257),0)))),IF($N257="정액법",IF((V$27-$I257)&lt;0,0,IF((V$27-$I257)=0,$M257*$P257/12*(12-$J257+1),IF((V$27-$I257)&lt;$O257,$M257*$P257,IF((V$27-$I257)=$O257,$M257-SUM($Q257:U257),0))))))</f>
        <v>2012500</v>
      </c>
      <c r="W257" s="88">
        <f>IF($N257="정률법",IF((W$27-$I257)&lt;0,0,IF((W$27-$I257)=0,$M257*$P257/12*(12-$J257+1),IF((W$27-$I257)&lt;$O257,($M257-SUM($P257:V257))*$P257,IF((W$27-$I257)=$O257,$M257-SUM($N257:V257),0)))),IF($N257="정액법",IF((W$27-$I257)&lt;0,0,IF((W$27-$I257)=0,$M257*$P257/12*(12-$J257+1),IF((W$27-$I257)&lt;$O257,$M257*$P257,IF((W$27-$I257)=$O257,$M257-SUM($Q257:V257),0))))))</f>
        <v>2012500</v>
      </c>
      <c r="X257" s="88">
        <f>IF($N257="정률법",IF((X$27-$I257)&lt;0,0,IF((X$27-$I257)=0,$M257*$P257/12*(12-$J257+1),IF((X$27-$I257)&lt;$O257,($M257-SUM($P257:W257))*$P257,IF((X$27-$I257)=$O257,$M257-SUM($N257:W257),0)))),IF($N257="정액법",IF((X$27-$I257)&lt;0,0,IF((X$27-$I257)=0,$M257*$P257/12*(12-$J257+1),IF((X$27-$I257)&lt;$O257,$M257*$P257,IF((X$27-$I257)=$O257,$M257-SUM($Q257:W257),0))))))</f>
        <v>2012500</v>
      </c>
      <c r="Y257" s="88">
        <f>IF($N257="정률법",IF((Y$27-$I257)&lt;0,0,IF((Y$27-$I257)=0,$M257*$P257/12*(12-$J257+1),IF((Y$27-$I257)&lt;$O257,($M257-SUM($P257:X257))*$P257,IF((Y$27-$I257)=$O257,$M257-SUM($N257:X257),0)))),IF($N257="정액법",IF((Y$27-$I257)&lt;0,0,IF((Y$27-$I257)=0,$M257*$P257/12*(12-$J257+1),IF((Y$27-$I257)&lt;$O257,$M257*$P257,IF((Y$27-$I257)=$O257,$M257-SUM($Q257:X257),0))))))</f>
        <v>2012500</v>
      </c>
      <c r="Z257" s="88">
        <f>IF($N257="정률법",IF((Z$27-$I257)&lt;0,0,IF((Z$27-$I257)=0,$M257*$P257/12*(12-$J257+1),IF((Z$27-$I257)&lt;$O257,($M257-SUM($P257:Y257))*$P257,IF((Z$27-$I257)=$O257,$M257-SUM($N257:Y257),0)))),IF($N257="정액법",IF((Z$27-$I257)&lt;0,0,IF((Z$27-$I257)=0,$M257*$P257/12*(12-$J257+1),IF((Z$27-$I257)&lt;$O257,$M257*$P257,IF((Z$27-$I257)=$O257,$M257-SUM($Q257:Y257),0))))))</f>
        <v>2012500</v>
      </c>
      <c r="AA257" s="88">
        <f>IF($N257="정률법",IF((AA$27-$I257)&lt;0,0,IF((AA$27-$I257)=0,$M257*$P257/12*(12-$J257+1),IF((AA$27-$I257)&lt;$O257,($M257-SUM($P257:Z257))*$P257,IF((AA$27-$I257)=$O257,$M257-SUM($N257:Z257),0)))),IF($N257="정액법",IF((AA$27-$I257)&lt;0,0,IF((AA$27-$I257)=0,$M257*$P257/12*(12-$J257+1),IF((AA$27-$I257)&lt;$O257,$M257*$P257,IF((AA$27-$I257)=$O257,$M257-SUM($Q257:Z257),0))))))</f>
        <v>2012500</v>
      </c>
      <c r="AB257" s="88">
        <f>IF($N257="정률법",IF((AB$27-$I257)&lt;0,0,IF((AB$27-$I257)=0,$M257*$P257/12*(12-$J257+1),IF((AB$27-$I257)&lt;$O257,($M257-SUM($P257:AA257))*$P257,IF((AB$27-$I257)=$O257,$M257-SUM($N257:AA257),0)))),IF($N257="정액법",IF((AB$27-$I257)&lt;0,0,IF((AB$27-$I257)=0,$M257*$P257/12*(12-$J257+1),IF((AB$27-$I257)&lt;$O257,$M257*$P257,IF((AB$27-$I257)=$O257,$M257-SUM($Q257:AA257),0))))))</f>
        <v>1677083.333333334</v>
      </c>
      <c r="AC257" s="88">
        <f>IF($N257="정률법",IF((AC$27-$I257)&lt;0,0,IF((AC$27-$I257)=0,$M257*$P257/12*(12-$J257+1),IF((AC$27-$I257)&lt;$O257,($M257-SUM($P257:AB257))*$P257,IF((AC$27-$I257)=$O257,$M257-SUM($N257:AB257),0)))),IF($N257="정액법",IF((AC$27-$I257)&lt;0,0,IF((AC$27-$I257)=0,$M257*$P257/12*(12-$J257+1),IF((AC$27-$I257)&lt;$O257,$M257*$P257,IF((AC$27-$I257)=$O257,$M257-SUM($Q257:AB257),0))))))</f>
        <v>0</v>
      </c>
      <c r="AD257" s="88">
        <f>IF($N257="정률법",IF((AD$27-$I257)&lt;0,0,IF((AD$27-$I257)=0,$M257*$P257/12*(12-$J257+1),IF((AD$27-$I257)&lt;$O257,($M257-SUM($P257:AC257))*$P257,IF((AD$27-$I257)=$O257,$M257-SUM($N257:AC257),0)))),IF($N257="정액법",IF((AD$27-$I257)&lt;0,0,IF((AD$27-$I257)=0,$M257*$P257/12*(12-$J257+1),IF((AD$27-$I257)&lt;$O257,$M257*$P257,IF((AD$27-$I257)=$O257,$M257-SUM($Q257:AC257),0))))))</f>
        <v>0</v>
      </c>
      <c r="AE257" s="89"/>
      <c r="AF257" s="90">
        <f t="shared" si="136"/>
        <v>16100000</v>
      </c>
      <c r="AG257" s="88">
        <f t="shared" si="131"/>
        <v>0</v>
      </c>
      <c r="AH257" s="91">
        <f t="shared" si="132"/>
        <v>0</v>
      </c>
      <c r="AI257" s="77" t="s">
        <v>232</v>
      </c>
      <c r="AJ257" s="77"/>
      <c r="AK257" s="77"/>
      <c r="AL257" s="77"/>
      <c r="AM257" s="77"/>
      <c r="AN257" s="92" t="s">
        <v>253</v>
      </c>
    </row>
    <row r="258" spans="2:40" s="47" customFormat="1" ht="13.5" outlineLevel="1">
      <c r="B258" s="94"/>
      <c r="C258" s="95" t="s">
        <v>66</v>
      </c>
      <c r="D258" s="94"/>
      <c r="E258" s="96"/>
      <c r="F258" s="94"/>
      <c r="G258" s="97">
        <f>+G239</f>
        <v>2014</v>
      </c>
      <c r="H258" s="98"/>
      <c r="I258" s="98"/>
      <c r="J258" s="98"/>
      <c r="K258" s="99">
        <f>SUM(K239:K257)</f>
        <v>592637600</v>
      </c>
      <c r="L258" s="99">
        <f>SUM(L239:L257)</f>
        <v>148159400</v>
      </c>
      <c r="M258" s="99">
        <f>SUM(M239:M257)</f>
        <v>740797000</v>
      </c>
      <c r="N258" s="96"/>
      <c r="O258" s="96"/>
      <c r="P258" s="100"/>
      <c r="Q258" s="101">
        <f>SUM(N239:N257)</f>
        <v>0</v>
      </c>
      <c r="R258" s="101">
        <f t="shared" ref="R258:AD258" si="139">SUM(R239:R257)</f>
        <v>0</v>
      </c>
      <c r="S258" s="101">
        <f t="shared" si="139"/>
        <v>0</v>
      </c>
      <c r="T258" s="101">
        <f t="shared" si="139"/>
        <v>45708422.333333321</v>
      </c>
      <c r="U258" s="101">
        <f t="shared" si="139"/>
        <v>91423362</v>
      </c>
      <c r="V258" s="101">
        <f t="shared" si="139"/>
        <v>91423362</v>
      </c>
      <c r="W258" s="101">
        <f t="shared" si="139"/>
        <v>91423362</v>
      </c>
      <c r="X258" s="101">
        <f t="shared" si="139"/>
        <v>91423362</v>
      </c>
      <c r="Y258" s="101">
        <f t="shared" si="139"/>
        <v>83467362</v>
      </c>
      <c r="Z258" s="101">
        <f t="shared" si="139"/>
        <v>63080892.666666664</v>
      </c>
      <c r="AA258" s="101">
        <f t="shared" si="139"/>
        <v>56337500</v>
      </c>
      <c r="AB258" s="101">
        <f t="shared" si="139"/>
        <v>48909375.000000007</v>
      </c>
      <c r="AC258" s="101">
        <f t="shared" si="139"/>
        <v>28800000</v>
      </c>
      <c r="AD258" s="102">
        <f t="shared" si="139"/>
        <v>28800000</v>
      </c>
      <c r="AE258" s="103"/>
      <c r="AF258" s="104">
        <f>SUM(AF239:AF257)</f>
        <v>720797000</v>
      </c>
      <c r="AG258" s="101">
        <f>SUM(AG239:AG257)</f>
        <v>20000000</v>
      </c>
      <c r="AH258" s="105">
        <f>SUM(AH239:AH257)</f>
        <v>16000000</v>
      </c>
      <c r="AI258" s="101"/>
      <c r="AJ258" s="101"/>
      <c r="AK258" s="101"/>
      <c r="AL258" s="101"/>
      <c r="AM258" s="101"/>
      <c r="AN258" s="106"/>
    </row>
    <row r="259" spans="2:40" s="47" customFormat="1" ht="13.5" outlineLevel="2">
      <c r="B259" s="76">
        <v>1</v>
      </c>
      <c r="C259" s="77" t="s">
        <v>254</v>
      </c>
      <c r="D259" s="77" t="s">
        <v>255</v>
      </c>
      <c r="E259" s="78" t="s">
        <v>256</v>
      </c>
      <c r="F259" s="77">
        <v>1</v>
      </c>
      <c r="G259" s="191">
        <v>2015</v>
      </c>
      <c r="H259" s="79">
        <v>42291</v>
      </c>
      <c r="I259" s="80">
        <f>VALUE(LEFT(TEXT($H259,"yyyy-mm-dd"),4))</f>
        <v>2015</v>
      </c>
      <c r="J259" s="81" t="str">
        <f>MID(TEXT($H259,"yyyy-mm-dd"),6,2)</f>
        <v>10</v>
      </c>
      <c r="K259" s="82">
        <v>29030822</v>
      </c>
      <c r="L259" s="82">
        <v>7257705.6000000006</v>
      </c>
      <c r="M259" s="83">
        <f>K259+L259</f>
        <v>36288527.600000001</v>
      </c>
      <c r="N259" s="84" t="s">
        <v>65</v>
      </c>
      <c r="O259" s="85">
        <v>10</v>
      </c>
      <c r="P259" s="86">
        <f>IF($N259="정액법",VLOOKUP($O259,[1]Data!$J$3:$L$62,2),IF($N259="정률법",VLOOKUP($O259,[1]Data!$J$3:$L$62,3),"입력검증"))</f>
        <v>0.1</v>
      </c>
      <c r="Q259" s="108"/>
      <c r="R259" s="108"/>
      <c r="S259" s="108"/>
      <c r="T259" s="108"/>
      <c r="U259" s="88">
        <f>IF($N259="정률법",IF((U$27-$I259)&lt;0,0,IF((U$27-$I259)=0,$M259*$P259/12*(12-$J259+1),IF((U$27-$I259)&lt;$O259,($M259-SUM($P259:T259))*$P259,IF((U$27-$I259)=$O259,$M259-SUM($N259:T259),0)))),IF($N259="정액법",IF((U$27-$I259)&lt;0,0,IF((U$27-$I259)=0,$M259*$P259/12*(12-$J259+1),IF((U$27-$I259)&lt;$O259,$M259*$P259,IF((U$27-$I259)=$O259,$M259-SUM($Q259:T259),0))))))</f>
        <v>907213.19</v>
      </c>
      <c r="V259" s="88">
        <f>IF($N259="정률법",IF((V$27-$I259)&lt;0,0,IF((V$27-$I259)=0,$M259*$P259/12*(12-$J259+1),IF((V$27-$I259)&lt;$O259,($M259-SUM($P259:U259))*$P259,IF((V$27-$I259)=$O259,$M259-SUM($N259:U259),0)))),IF($N259="정액법",IF((V$27-$I259)&lt;0,0,IF((V$27-$I259)=0,$M259*$P259/12*(12-$J259+1),IF((V$27-$I259)&lt;$O259,$M259*$P259,IF((V$27-$I259)=$O259,$M259-SUM($Q259:U259),0))))))</f>
        <v>3628852.7600000002</v>
      </c>
      <c r="W259" s="88">
        <f>IF($N259="정률법",IF((W$27-$I259)&lt;0,0,IF((W$27-$I259)=0,$M259*$P259/12*(12-$J259+1),IF((W$27-$I259)&lt;$O259,($M259-SUM($P259:V259))*$P259,IF((W$27-$I259)=$O259,$M259-SUM($N259:V259),0)))),IF($N259="정액법",IF((W$27-$I259)&lt;0,0,IF((W$27-$I259)=0,$M259*$P259/12*(12-$J259+1),IF((W$27-$I259)&lt;$O259,$M259*$P259,IF((W$27-$I259)=$O259,$M259-SUM($Q259:V259),0))))))</f>
        <v>3628852.7600000002</v>
      </c>
      <c r="X259" s="88">
        <f>IF($N259="정률법",IF((X$27-$I259)&lt;0,0,IF((X$27-$I259)=0,$M259*$P259/12*(12-$J259+1),IF((X$27-$I259)&lt;$O259,($M259-SUM($P259:W259))*$P259,IF((X$27-$I259)=$O259,$M259-SUM($N259:W259),0)))),IF($N259="정액법",IF((X$27-$I259)&lt;0,0,IF((X$27-$I259)=0,$M259*$P259/12*(12-$J259+1),IF((X$27-$I259)&lt;$O259,$M259*$P259,IF((X$27-$I259)=$O259,$M259-SUM($Q259:W259),0))))))</f>
        <v>3628852.7600000002</v>
      </c>
      <c r="Y259" s="88">
        <f>IF($N259="정률법",IF((Y$27-$I259)&lt;0,0,IF((Y$27-$I259)=0,$M259*$P259/12*(12-$J259+1),IF((Y$27-$I259)&lt;$O259,($M259-SUM($P259:X259))*$P259,IF((Y$27-$I259)=$O259,$M259-SUM($N259:X259),0)))),IF($N259="정액법",IF((Y$27-$I259)&lt;0,0,IF((Y$27-$I259)=0,$M259*$P259/12*(12-$J259+1),IF((Y$27-$I259)&lt;$O259,$M259*$P259,IF((Y$27-$I259)=$O259,$M259-SUM($Q259:X259),0))))))</f>
        <v>3628852.7600000002</v>
      </c>
      <c r="Z259" s="88">
        <f>IF($N259="정률법",IF((Z$27-$I259)&lt;0,0,IF((Z$27-$I259)=0,$M259*$P259/12*(12-$J259+1),IF((Z$27-$I259)&lt;$O259,($M259-SUM($P259:Y259))*$P259,IF((Z$27-$I259)=$O259,$M259-SUM($N259:Y259),0)))),IF($N259="정액법",IF((Z$27-$I259)&lt;0,0,IF((Z$27-$I259)=0,$M259*$P259/12*(12-$J259+1),IF((Z$27-$I259)&lt;$O259,$M259*$P259,IF((Z$27-$I259)=$O259,$M259-SUM($Q259:Y259),0))))))</f>
        <v>3628852.7600000002</v>
      </c>
      <c r="AA259" s="88">
        <f>IF($N259="정률법",IF((AA$27-$I259)&lt;0,0,IF((AA$27-$I259)=0,$M259*$P259/12*(12-$J259+1),IF((AA$27-$I259)&lt;$O259,($M259-SUM($P259:Z259))*$P259,IF((AA$27-$I259)=$O259,$M259-SUM($N259:Z259),0)))),IF($N259="정액법",IF((AA$27-$I259)&lt;0,0,IF((AA$27-$I259)=0,$M259*$P259/12*(12-$J259+1),IF((AA$27-$I259)&lt;$O259,$M259*$P259,IF((AA$27-$I259)=$O259,$M259-SUM($Q259:Z259),0))))))</f>
        <v>3628852.7600000002</v>
      </c>
      <c r="AB259" s="88">
        <f>IF($N259="정률법",IF((AB$27-$I259)&lt;0,0,IF((AB$27-$I259)=0,$M259*$P259/12*(12-$J259+1),IF((AB$27-$I259)&lt;$O259,($M259-SUM($P259:AA259))*$P259,IF((AB$27-$I259)=$O259,$M259-SUM($N259:AA259),0)))),IF($N259="정액법",IF((AB$27-$I259)&lt;0,0,IF((AB$27-$I259)=0,$M259*$P259/12*(12-$J259+1),IF((AB$27-$I259)&lt;$O259,$M259*$P259,IF((AB$27-$I259)=$O259,$M259-SUM($Q259:AA259),0))))))</f>
        <v>3628852.7600000002</v>
      </c>
      <c r="AC259" s="88">
        <f>IF($N259="정률법",IF((AC$27-$I259)&lt;0,0,IF((AC$27-$I259)=0,$M259*$P259/12*(12-$J259+1),IF((AC$27-$I259)&lt;$O259,($M259-SUM($P259:AB259))*$P259,IF((AC$27-$I259)=$O259,$M259-SUM($N259:AB259),0)))),IF($N259="정액법",IF((AC$27-$I259)&lt;0,0,IF((AC$27-$I259)=0,$M259*$P259/12*(12-$J259+1),IF((AC$27-$I259)&lt;$O259,$M259*$P259,IF((AC$27-$I259)=$O259,$M259-SUM($Q259:AB259),0))))))</f>
        <v>3628852.7600000002</v>
      </c>
      <c r="AD259" s="88">
        <f>IF($N259="정률법",IF((AD$27-$I259)&lt;0,0,IF((AD$27-$I259)=0,$M259*$P259/12*(12-$J259+1),IF((AD$27-$I259)&lt;$O259,($M259-SUM($P259:AC259))*$P259,IF((AD$27-$I259)=$O259,$M259-SUM($N259:AC259),0)))),IF($N259="정액법",IF((AD$27-$I259)&lt;0,0,IF((AD$27-$I259)=0,$M259*$P259/12*(12-$J259+1),IF((AD$27-$I259)&lt;$O259,$M259*$P259,IF((AD$27-$I259)=$O259,$M259-SUM($Q259:AC259),0))))))</f>
        <v>3628852.7600000002</v>
      </c>
      <c r="AE259" s="89"/>
      <c r="AF259" s="90">
        <f>SUM(Q259:AE259)</f>
        <v>33566888.030000009</v>
      </c>
      <c r="AG259" s="88">
        <f t="shared" ref="AG259:AG280" si="140">M259-AF259</f>
        <v>2721639.5699999928</v>
      </c>
      <c r="AH259" s="91">
        <f t="shared" ref="AH259:AH280" si="141">IFERROR(INT(AG259*K259/M259),0)</f>
        <v>2177311</v>
      </c>
      <c r="AI259" s="77" t="s">
        <v>232</v>
      </c>
      <c r="AJ259" s="77"/>
      <c r="AK259" s="77"/>
      <c r="AL259" s="77"/>
      <c r="AM259" s="77"/>
      <c r="AN259" s="92" t="s">
        <v>71</v>
      </c>
    </row>
    <row r="260" spans="2:40" s="47" customFormat="1" ht="13.5" outlineLevel="2">
      <c r="B260" s="76">
        <v>2</v>
      </c>
      <c r="C260" s="77" t="s">
        <v>257</v>
      </c>
      <c r="D260" s="77" t="s">
        <v>258</v>
      </c>
      <c r="E260" s="78" t="s">
        <v>259</v>
      </c>
      <c r="F260" s="77">
        <v>5</v>
      </c>
      <c r="G260" s="191"/>
      <c r="H260" s="79">
        <v>42058</v>
      </c>
      <c r="I260" s="80">
        <f t="shared" ref="I260:I280" si="142">VALUE(LEFT(TEXT($H260,"yyyy-mm-dd"),4))</f>
        <v>2015</v>
      </c>
      <c r="J260" s="81" t="str">
        <f t="shared" ref="J260:J280" si="143">MID(TEXT($H260,"yyyy-mm-dd"),6,2)</f>
        <v>02</v>
      </c>
      <c r="K260" s="82">
        <v>120000</v>
      </c>
      <c r="L260" s="82">
        <v>30000</v>
      </c>
      <c r="M260" s="83">
        <f t="shared" ref="M260:M267" si="144">K260+L260</f>
        <v>150000</v>
      </c>
      <c r="N260" s="84" t="s">
        <v>65</v>
      </c>
      <c r="O260" s="85">
        <v>10</v>
      </c>
      <c r="P260" s="86">
        <f>IF($N260="정액법",VLOOKUP($O260,[1]Data!$J$3:$L$62,2),IF($N260="정률법",VLOOKUP($O260,[1]Data!$J$3:$L$62,3),"입력검증"))</f>
        <v>0.1</v>
      </c>
      <c r="Q260" s="108"/>
      <c r="R260" s="108"/>
      <c r="S260" s="108"/>
      <c r="T260" s="108"/>
      <c r="U260" s="88">
        <f>IF($N260="정률법",IF((U$27-$I260)&lt;0,0,IF((U$27-$I260)=0,$M260*$P260/12*(12-$J260+1),IF((U$27-$I260)&lt;$O260,($M260-SUM($P260:T260))*$P260,IF((U$27-$I260)=$O260,$M260-SUM($N260:T260),0)))),IF($N260="정액법",IF((U$27-$I260)&lt;0,0,IF((U$27-$I260)=0,$M260*$P260/12*(12-$J260+1),IF((U$27-$I260)&lt;$O260,$M260*$P260,IF((U$27-$I260)=$O260,$M260-SUM($Q260:T260),0))))))</f>
        <v>13750</v>
      </c>
      <c r="V260" s="88">
        <f>IF($N260="정률법",IF((V$27-$I260)&lt;0,0,IF((V$27-$I260)=0,$M260*$P260/12*(12-$J260+1),IF((V$27-$I260)&lt;$O260,($M260-SUM($P260:U260))*$P260,IF((V$27-$I260)=$O260,$M260-SUM($N260:U260),0)))),IF($N260="정액법",IF((V$27-$I260)&lt;0,0,IF((V$27-$I260)=0,$M260*$P260/12*(12-$J260+1),IF((V$27-$I260)&lt;$O260,$M260*$P260,IF((V$27-$I260)=$O260,$M260-SUM($Q260:U260),0))))))</f>
        <v>15000</v>
      </c>
      <c r="W260" s="88">
        <f>IF($N260="정률법",IF((W$27-$I260)&lt;0,0,IF((W$27-$I260)=0,$M260*$P260/12*(12-$J260+1),IF((W$27-$I260)&lt;$O260,($M260-SUM($P260:V260))*$P260,IF((W$27-$I260)=$O260,$M260-SUM($N260:V260),0)))),IF($N260="정액법",IF((W$27-$I260)&lt;0,0,IF((W$27-$I260)=0,$M260*$P260/12*(12-$J260+1),IF((W$27-$I260)&lt;$O260,$M260*$P260,IF((W$27-$I260)=$O260,$M260-SUM($Q260:V260),0))))))</f>
        <v>15000</v>
      </c>
      <c r="X260" s="88">
        <f>IF($N260="정률법",IF((X$27-$I260)&lt;0,0,IF((X$27-$I260)=0,$M260*$P260/12*(12-$J260+1),IF((X$27-$I260)&lt;$O260,($M260-SUM($P260:W260))*$P260,IF((X$27-$I260)=$O260,$M260-SUM($N260:W260),0)))),IF($N260="정액법",IF((X$27-$I260)&lt;0,0,IF((X$27-$I260)=0,$M260*$P260/12*(12-$J260+1),IF((X$27-$I260)&lt;$O260,$M260*$P260,IF((X$27-$I260)=$O260,$M260-SUM($Q260:W260),0))))))</f>
        <v>15000</v>
      </c>
      <c r="Y260" s="88">
        <f>IF($N260="정률법",IF((Y$27-$I260)&lt;0,0,IF((Y$27-$I260)=0,$M260*$P260/12*(12-$J260+1),IF((Y$27-$I260)&lt;$O260,($M260-SUM($P260:X260))*$P260,IF((Y$27-$I260)=$O260,$M260-SUM($N260:X260),0)))),IF($N260="정액법",IF((Y$27-$I260)&lt;0,0,IF((Y$27-$I260)=0,$M260*$P260/12*(12-$J260+1),IF((Y$27-$I260)&lt;$O260,$M260*$P260,IF((Y$27-$I260)=$O260,$M260-SUM($Q260:X260),0))))))</f>
        <v>15000</v>
      </c>
      <c r="Z260" s="88">
        <f>IF($N260="정률법",IF((Z$27-$I260)&lt;0,0,IF((Z$27-$I260)=0,$M260*$P260/12*(12-$J260+1),IF((Z$27-$I260)&lt;$O260,($M260-SUM($P260:Y260))*$P260,IF((Z$27-$I260)=$O260,$M260-SUM($N260:Y260),0)))),IF($N260="정액법",IF((Z$27-$I260)&lt;0,0,IF((Z$27-$I260)=0,$M260*$P260/12*(12-$J260+1),IF((Z$27-$I260)&lt;$O260,$M260*$P260,IF((Z$27-$I260)=$O260,$M260-SUM($Q260:Y260),0))))))</f>
        <v>15000</v>
      </c>
      <c r="AA260" s="88">
        <f>IF($N260="정률법",IF((AA$27-$I260)&lt;0,0,IF((AA$27-$I260)=0,$M260*$P260/12*(12-$J260+1),IF((AA$27-$I260)&lt;$O260,($M260-SUM($P260:Z260))*$P260,IF((AA$27-$I260)=$O260,$M260-SUM($N260:Z260),0)))),IF($N260="정액법",IF((AA$27-$I260)&lt;0,0,IF((AA$27-$I260)=0,$M260*$P260/12*(12-$J260+1),IF((AA$27-$I260)&lt;$O260,$M260*$P260,IF((AA$27-$I260)=$O260,$M260-SUM($Q260:Z260),0))))))</f>
        <v>15000</v>
      </c>
      <c r="AB260" s="88">
        <f>IF($N260="정률법",IF((AB$27-$I260)&lt;0,0,IF((AB$27-$I260)=0,$M260*$P260/12*(12-$J260+1),IF((AB$27-$I260)&lt;$O260,($M260-SUM($P260:AA260))*$P260,IF((AB$27-$I260)=$O260,$M260-SUM($N260:AA260),0)))),IF($N260="정액법",IF((AB$27-$I260)&lt;0,0,IF((AB$27-$I260)=0,$M260*$P260/12*(12-$J260+1),IF((AB$27-$I260)&lt;$O260,$M260*$P260,IF((AB$27-$I260)=$O260,$M260-SUM($Q260:AA260),0))))))</f>
        <v>15000</v>
      </c>
      <c r="AC260" s="88">
        <f>IF($N260="정률법",IF((AC$27-$I260)&lt;0,0,IF((AC$27-$I260)=0,$M260*$P260/12*(12-$J260+1),IF((AC$27-$I260)&lt;$O260,($M260-SUM($P260:AB260))*$P260,IF((AC$27-$I260)=$O260,$M260-SUM($N260:AB260),0)))),IF($N260="정액법",IF((AC$27-$I260)&lt;0,0,IF((AC$27-$I260)=0,$M260*$P260/12*(12-$J260+1),IF((AC$27-$I260)&lt;$O260,$M260*$P260,IF((AC$27-$I260)=$O260,$M260-SUM($Q260:AB260),0))))))</f>
        <v>15000</v>
      </c>
      <c r="AD260" s="88">
        <f>IF($N260="정률법",IF((AD$27-$I260)&lt;0,0,IF((AD$27-$I260)=0,$M260*$P260/12*(12-$J260+1),IF((AD$27-$I260)&lt;$O260,($M260-SUM($P260:AC260))*$P260,IF((AD$27-$I260)=$O260,$M260-SUM($N260:AC260),0)))),IF($N260="정액법",IF((AD$27-$I260)&lt;0,0,IF((AD$27-$I260)=0,$M260*$P260/12*(12-$J260+1),IF((AD$27-$I260)&lt;$O260,$M260*$P260,IF((AD$27-$I260)=$O260,$M260-SUM($Q260:AC260),0))))))</f>
        <v>15000</v>
      </c>
      <c r="AE260" s="89"/>
      <c r="AF260" s="90">
        <f t="shared" ref="AF260:AF267" si="145">SUM(Q260:AE260)</f>
        <v>148750</v>
      </c>
      <c r="AG260" s="88">
        <f t="shared" si="140"/>
        <v>1250</v>
      </c>
      <c r="AH260" s="91">
        <f t="shared" si="141"/>
        <v>1000</v>
      </c>
      <c r="AI260" s="77" t="s">
        <v>232</v>
      </c>
      <c r="AJ260" s="77"/>
      <c r="AK260" s="77"/>
      <c r="AL260" s="77"/>
      <c r="AM260" s="77"/>
      <c r="AN260" s="92" t="s">
        <v>260</v>
      </c>
    </row>
    <row r="261" spans="2:40" s="47" customFormat="1" ht="13.5" outlineLevel="2">
      <c r="B261" s="76">
        <v>3</v>
      </c>
      <c r="C261" s="77" t="s">
        <v>261</v>
      </c>
      <c r="D261" s="77" t="s">
        <v>262</v>
      </c>
      <c r="E261" s="78" t="s">
        <v>263</v>
      </c>
      <c r="F261" s="77">
        <v>5</v>
      </c>
      <c r="G261" s="191"/>
      <c r="H261" s="79">
        <v>42058</v>
      </c>
      <c r="I261" s="80">
        <f t="shared" si="142"/>
        <v>2015</v>
      </c>
      <c r="J261" s="81" t="str">
        <f t="shared" si="143"/>
        <v>02</v>
      </c>
      <c r="K261" s="82">
        <v>520000</v>
      </c>
      <c r="L261" s="82">
        <v>130000</v>
      </c>
      <c r="M261" s="83">
        <f t="shared" si="144"/>
        <v>650000</v>
      </c>
      <c r="N261" s="84" t="s">
        <v>65</v>
      </c>
      <c r="O261" s="85">
        <v>10</v>
      </c>
      <c r="P261" s="86">
        <f>IF($N261="정액법",VLOOKUP($O261,[1]Data!$J$3:$L$62,2),IF($N261="정률법",VLOOKUP($O261,[1]Data!$J$3:$L$62,3),"입력검증"))</f>
        <v>0.1</v>
      </c>
      <c r="Q261" s="108"/>
      <c r="R261" s="108"/>
      <c r="S261" s="108"/>
      <c r="T261" s="108"/>
      <c r="U261" s="88">
        <f>IF($N261="정률법",IF((U$27-$I261)&lt;0,0,IF((U$27-$I261)=0,$M261*$P261/12*(12-$J261+1),IF((U$27-$I261)&lt;$O261,($M261-SUM($P261:T261))*$P261,IF((U$27-$I261)=$O261,$M261-SUM($N261:T261),0)))),IF($N261="정액법",IF((U$27-$I261)&lt;0,0,IF((U$27-$I261)=0,$M261*$P261/12*(12-$J261+1),IF((U$27-$I261)&lt;$O261,$M261*$P261,IF((U$27-$I261)=$O261,$M261-SUM($Q261:T261),0))))))</f>
        <v>59583.333333333336</v>
      </c>
      <c r="V261" s="88">
        <f>IF($N261="정률법",IF((V$27-$I261)&lt;0,0,IF((V$27-$I261)=0,$M261*$P261/12*(12-$J261+1),IF((V$27-$I261)&lt;$O261,($M261-SUM($P261:U261))*$P261,IF((V$27-$I261)=$O261,$M261-SUM($N261:U261),0)))),IF($N261="정액법",IF((V$27-$I261)&lt;0,0,IF((V$27-$I261)=0,$M261*$P261/12*(12-$J261+1),IF((V$27-$I261)&lt;$O261,$M261*$P261,IF((V$27-$I261)=$O261,$M261-SUM($Q261:U261),0))))))</f>
        <v>65000</v>
      </c>
      <c r="W261" s="88">
        <f>IF($N261="정률법",IF((W$27-$I261)&lt;0,0,IF((W$27-$I261)=0,$M261*$P261/12*(12-$J261+1),IF((W$27-$I261)&lt;$O261,($M261-SUM($P261:V261))*$P261,IF((W$27-$I261)=$O261,$M261-SUM($N261:V261),0)))),IF($N261="정액법",IF((W$27-$I261)&lt;0,0,IF((W$27-$I261)=0,$M261*$P261/12*(12-$J261+1),IF((W$27-$I261)&lt;$O261,$M261*$P261,IF((W$27-$I261)=$O261,$M261-SUM($Q261:V261),0))))))</f>
        <v>65000</v>
      </c>
      <c r="X261" s="88">
        <f>IF($N261="정률법",IF((X$27-$I261)&lt;0,0,IF((X$27-$I261)=0,$M261*$P261/12*(12-$J261+1),IF((X$27-$I261)&lt;$O261,($M261-SUM($P261:W261))*$P261,IF((X$27-$I261)=$O261,$M261-SUM($N261:W261),0)))),IF($N261="정액법",IF((X$27-$I261)&lt;0,0,IF((X$27-$I261)=0,$M261*$P261/12*(12-$J261+1),IF((X$27-$I261)&lt;$O261,$M261*$P261,IF((X$27-$I261)=$O261,$M261-SUM($Q261:W261),0))))))</f>
        <v>65000</v>
      </c>
      <c r="Y261" s="88">
        <f>IF($N261="정률법",IF((Y$27-$I261)&lt;0,0,IF((Y$27-$I261)=0,$M261*$P261/12*(12-$J261+1),IF((Y$27-$I261)&lt;$O261,($M261-SUM($P261:X261))*$P261,IF((Y$27-$I261)=$O261,$M261-SUM($N261:X261),0)))),IF($N261="정액법",IF((Y$27-$I261)&lt;0,0,IF((Y$27-$I261)=0,$M261*$P261/12*(12-$J261+1),IF((Y$27-$I261)&lt;$O261,$M261*$P261,IF((Y$27-$I261)=$O261,$M261-SUM($Q261:X261),0))))))</f>
        <v>65000</v>
      </c>
      <c r="Z261" s="88">
        <f>IF($N261="정률법",IF((Z$27-$I261)&lt;0,0,IF((Z$27-$I261)=0,$M261*$P261/12*(12-$J261+1),IF((Z$27-$I261)&lt;$O261,($M261-SUM($P261:Y261))*$P261,IF((Z$27-$I261)=$O261,$M261-SUM($N261:Y261),0)))),IF($N261="정액법",IF((Z$27-$I261)&lt;0,0,IF((Z$27-$I261)=0,$M261*$P261/12*(12-$J261+1),IF((Z$27-$I261)&lt;$O261,$M261*$P261,IF((Z$27-$I261)=$O261,$M261-SUM($Q261:Y261),0))))))</f>
        <v>65000</v>
      </c>
      <c r="AA261" s="88">
        <f>IF($N261="정률법",IF((AA$27-$I261)&lt;0,0,IF((AA$27-$I261)=0,$M261*$P261/12*(12-$J261+1),IF((AA$27-$I261)&lt;$O261,($M261-SUM($P261:Z261))*$P261,IF((AA$27-$I261)=$O261,$M261-SUM($N261:Z261),0)))),IF($N261="정액법",IF((AA$27-$I261)&lt;0,0,IF((AA$27-$I261)=0,$M261*$P261/12*(12-$J261+1),IF((AA$27-$I261)&lt;$O261,$M261*$P261,IF((AA$27-$I261)=$O261,$M261-SUM($Q261:Z261),0))))))</f>
        <v>65000</v>
      </c>
      <c r="AB261" s="88">
        <f>IF($N261="정률법",IF((AB$27-$I261)&lt;0,0,IF((AB$27-$I261)=0,$M261*$P261/12*(12-$J261+1),IF((AB$27-$I261)&lt;$O261,($M261-SUM($P261:AA261))*$P261,IF((AB$27-$I261)=$O261,$M261-SUM($N261:AA261),0)))),IF($N261="정액법",IF((AB$27-$I261)&lt;0,0,IF((AB$27-$I261)=0,$M261*$P261/12*(12-$J261+1),IF((AB$27-$I261)&lt;$O261,$M261*$P261,IF((AB$27-$I261)=$O261,$M261-SUM($Q261:AA261),0))))))</f>
        <v>65000</v>
      </c>
      <c r="AC261" s="88">
        <f>IF($N261="정률법",IF((AC$27-$I261)&lt;0,0,IF((AC$27-$I261)=0,$M261*$P261/12*(12-$J261+1),IF((AC$27-$I261)&lt;$O261,($M261-SUM($P261:AB261))*$P261,IF((AC$27-$I261)=$O261,$M261-SUM($N261:AB261),0)))),IF($N261="정액법",IF((AC$27-$I261)&lt;0,0,IF((AC$27-$I261)=0,$M261*$P261/12*(12-$J261+1),IF((AC$27-$I261)&lt;$O261,$M261*$P261,IF((AC$27-$I261)=$O261,$M261-SUM($Q261:AB261),0))))))</f>
        <v>65000</v>
      </c>
      <c r="AD261" s="88">
        <f>IF($N261="정률법",IF((AD$27-$I261)&lt;0,0,IF((AD$27-$I261)=0,$M261*$P261/12*(12-$J261+1),IF((AD$27-$I261)&lt;$O261,($M261-SUM($P261:AC261))*$P261,IF((AD$27-$I261)=$O261,$M261-SUM($N261:AC261),0)))),IF($N261="정액법",IF((AD$27-$I261)&lt;0,0,IF((AD$27-$I261)=0,$M261*$P261/12*(12-$J261+1),IF((AD$27-$I261)&lt;$O261,$M261*$P261,IF((AD$27-$I261)=$O261,$M261-SUM($Q261:AC261),0))))))</f>
        <v>65000</v>
      </c>
      <c r="AE261" s="89"/>
      <c r="AF261" s="90">
        <f t="shared" si="145"/>
        <v>644583.33333333337</v>
      </c>
      <c r="AG261" s="88">
        <f t="shared" si="140"/>
        <v>5416.6666666666279</v>
      </c>
      <c r="AH261" s="91">
        <f t="shared" si="141"/>
        <v>4333</v>
      </c>
      <c r="AI261" s="77" t="s">
        <v>232</v>
      </c>
      <c r="AJ261" s="77"/>
      <c r="AK261" s="77"/>
      <c r="AL261" s="77"/>
      <c r="AM261" s="77"/>
      <c r="AN261" s="92" t="s">
        <v>260</v>
      </c>
    </row>
    <row r="262" spans="2:40" s="47" customFormat="1" ht="13.5" outlineLevel="2">
      <c r="B262" s="76">
        <v>4</v>
      </c>
      <c r="C262" s="77" t="s">
        <v>264</v>
      </c>
      <c r="D262" s="77" t="s">
        <v>265</v>
      </c>
      <c r="E262" s="78" t="s">
        <v>266</v>
      </c>
      <c r="F262" s="77">
        <v>5</v>
      </c>
      <c r="G262" s="191"/>
      <c r="H262" s="79">
        <v>42058</v>
      </c>
      <c r="I262" s="80">
        <f t="shared" si="142"/>
        <v>2015</v>
      </c>
      <c r="J262" s="81" t="str">
        <f t="shared" si="143"/>
        <v>02</v>
      </c>
      <c r="K262" s="82">
        <v>200000</v>
      </c>
      <c r="L262" s="82">
        <v>50000</v>
      </c>
      <c r="M262" s="83">
        <f t="shared" si="144"/>
        <v>250000</v>
      </c>
      <c r="N262" s="84" t="s">
        <v>65</v>
      </c>
      <c r="O262" s="85">
        <v>10</v>
      </c>
      <c r="P262" s="86">
        <f>IF($N262="정액법",VLOOKUP($O262,[1]Data!$J$3:$L$62,2),IF($N262="정률법",VLOOKUP($O262,[1]Data!$J$3:$L$62,3),"입력검증"))</f>
        <v>0.1</v>
      </c>
      <c r="Q262" s="108"/>
      <c r="R262" s="108"/>
      <c r="S262" s="108"/>
      <c r="T262" s="108"/>
      <c r="U262" s="88">
        <f>IF($N262="정률법",IF((U$27-$I262)&lt;0,0,IF((U$27-$I262)=0,$M262*$P262/12*(12-$J262+1),IF((U$27-$I262)&lt;$O262,($M262-SUM($P262:T262))*$P262,IF((U$27-$I262)=$O262,$M262-SUM($N262:T262),0)))),IF($N262="정액법",IF((U$27-$I262)&lt;0,0,IF((U$27-$I262)=0,$M262*$P262/12*(12-$J262+1),IF((U$27-$I262)&lt;$O262,$M262*$P262,IF((U$27-$I262)=$O262,$M262-SUM($Q262:T262),0))))))</f>
        <v>22916.666666666668</v>
      </c>
      <c r="V262" s="88">
        <f>IF($N262="정률법",IF((V$27-$I262)&lt;0,0,IF((V$27-$I262)=0,$M262*$P262/12*(12-$J262+1),IF((V$27-$I262)&lt;$O262,($M262-SUM($P262:U262))*$P262,IF((V$27-$I262)=$O262,$M262-SUM($N262:U262),0)))),IF($N262="정액법",IF((V$27-$I262)&lt;0,0,IF((V$27-$I262)=0,$M262*$P262/12*(12-$J262+1),IF((V$27-$I262)&lt;$O262,$M262*$P262,IF((V$27-$I262)=$O262,$M262-SUM($Q262:U262),0))))))</f>
        <v>25000</v>
      </c>
      <c r="W262" s="88">
        <f>IF($N262="정률법",IF((W$27-$I262)&lt;0,0,IF((W$27-$I262)=0,$M262*$P262/12*(12-$J262+1),IF((W$27-$I262)&lt;$O262,($M262-SUM($P262:V262))*$P262,IF((W$27-$I262)=$O262,$M262-SUM($N262:V262),0)))),IF($N262="정액법",IF((W$27-$I262)&lt;0,0,IF((W$27-$I262)=0,$M262*$P262/12*(12-$J262+1),IF((W$27-$I262)&lt;$O262,$M262*$P262,IF((W$27-$I262)=$O262,$M262-SUM($Q262:V262),0))))))</f>
        <v>25000</v>
      </c>
      <c r="X262" s="88">
        <f>IF($N262="정률법",IF((X$27-$I262)&lt;0,0,IF((X$27-$I262)=0,$M262*$P262/12*(12-$J262+1),IF((X$27-$I262)&lt;$O262,($M262-SUM($P262:W262))*$P262,IF((X$27-$I262)=$O262,$M262-SUM($N262:W262),0)))),IF($N262="정액법",IF((X$27-$I262)&lt;0,0,IF((X$27-$I262)=0,$M262*$P262/12*(12-$J262+1),IF((X$27-$I262)&lt;$O262,$M262*$P262,IF((X$27-$I262)=$O262,$M262-SUM($Q262:W262),0))))))</f>
        <v>25000</v>
      </c>
      <c r="Y262" s="88">
        <f>IF($N262="정률법",IF((Y$27-$I262)&lt;0,0,IF((Y$27-$I262)=0,$M262*$P262/12*(12-$J262+1),IF((Y$27-$I262)&lt;$O262,($M262-SUM($P262:X262))*$P262,IF((Y$27-$I262)=$O262,$M262-SUM($N262:X262),0)))),IF($N262="정액법",IF((Y$27-$I262)&lt;0,0,IF((Y$27-$I262)=0,$M262*$P262/12*(12-$J262+1),IF((Y$27-$I262)&lt;$O262,$M262*$P262,IF((Y$27-$I262)=$O262,$M262-SUM($Q262:X262),0))))))</f>
        <v>25000</v>
      </c>
      <c r="Z262" s="88">
        <f>IF($N262="정률법",IF((Z$27-$I262)&lt;0,0,IF((Z$27-$I262)=0,$M262*$P262/12*(12-$J262+1),IF((Z$27-$I262)&lt;$O262,($M262-SUM($P262:Y262))*$P262,IF((Z$27-$I262)=$O262,$M262-SUM($N262:Y262),0)))),IF($N262="정액법",IF((Z$27-$I262)&lt;0,0,IF((Z$27-$I262)=0,$M262*$P262/12*(12-$J262+1),IF((Z$27-$I262)&lt;$O262,$M262*$P262,IF((Z$27-$I262)=$O262,$M262-SUM($Q262:Y262),0))))))</f>
        <v>25000</v>
      </c>
      <c r="AA262" s="88">
        <f>IF($N262="정률법",IF((AA$27-$I262)&lt;0,0,IF((AA$27-$I262)=0,$M262*$P262/12*(12-$J262+1),IF((AA$27-$I262)&lt;$O262,($M262-SUM($P262:Z262))*$P262,IF((AA$27-$I262)=$O262,$M262-SUM($N262:Z262),0)))),IF($N262="정액법",IF((AA$27-$I262)&lt;0,0,IF((AA$27-$I262)=0,$M262*$P262/12*(12-$J262+1),IF((AA$27-$I262)&lt;$O262,$M262*$P262,IF((AA$27-$I262)=$O262,$M262-SUM($Q262:Z262),0))))))</f>
        <v>25000</v>
      </c>
      <c r="AB262" s="88">
        <f>IF($N262="정률법",IF((AB$27-$I262)&lt;0,0,IF((AB$27-$I262)=0,$M262*$P262/12*(12-$J262+1),IF((AB$27-$I262)&lt;$O262,($M262-SUM($P262:AA262))*$P262,IF((AB$27-$I262)=$O262,$M262-SUM($N262:AA262),0)))),IF($N262="정액법",IF((AB$27-$I262)&lt;0,0,IF((AB$27-$I262)=0,$M262*$P262/12*(12-$J262+1),IF((AB$27-$I262)&lt;$O262,$M262*$P262,IF((AB$27-$I262)=$O262,$M262-SUM($Q262:AA262),0))))))</f>
        <v>25000</v>
      </c>
      <c r="AC262" s="88">
        <f>IF($N262="정률법",IF((AC$27-$I262)&lt;0,0,IF((AC$27-$I262)=0,$M262*$P262/12*(12-$J262+1),IF((AC$27-$I262)&lt;$O262,($M262-SUM($P262:AB262))*$P262,IF((AC$27-$I262)=$O262,$M262-SUM($N262:AB262),0)))),IF($N262="정액법",IF((AC$27-$I262)&lt;0,0,IF((AC$27-$I262)=0,$M262*$P262/12*(12-$J262+1),IF((AC$27-$I262)&lt;$O262,$M262*$P262,IF((AC$27-$I262)=$O262,$M262-SUM($Q262:AB262),0))))))</f>
        <v>25000</v>
      </c>
      <c r="AD262" s="88">
        <f>IF($N262="정률법",IF((AD$27-$I262)&lt;0,0,IF((AD$27-$I262)=0,$M262*$P262/12*(12-$J262+1),IF((AD$27-$I262)&lt;$O262,($M262-SUM($P262:AC262))*$P262,IF((AD$27-$I262)=$O262,$M262-SUM($N262:AC262),0)))),IF($N262="정액법",IF((AD$27-$I262)&lt;0,0,IF((AD$27-$I262)=0,$M262*$P262/12*(12-$J262+1),IF((AD$27-$I262)&lt;$O262,$M262*$P262,IF((AD$27-$I262)=$O262,$M262-SUM($Q262:AC262),0))))))</f>
        <v>25000</v>
      </c>
      <c r="AE262" s="89"/>
      <c r="AF262" s="90">
        <f t="shared" si="145"/>
        <v>247916.66666666669</v>
      </c>
      <c r="AG262" s="88">
        <f t="shared" si="140"/>
        <v>2083.3333333333139</v>
      </c>
      <c r="AH262" s="91">
        <f t="shared" si="141"/>
        <v>1666</v>
      </c>
      <c r="AI262" s="77" t="s">
        <v>232</v>
      </c>
      <c r="AJ262" s="77"/>
      <c r="AK262" s="77"/>
      <c r="AL262" s="77"/>
      <c r="AM262" s="77"/>
      <c r="AN262" s="92" t="s">
        <v>260</v>
      </c>
    </row>
    <row r="263" spans="2:40" s="47" customFormat="1" ht="13.5" outlineLevel="2">
      <c r="B263" s="76">
        <v>5</v>
      </c>
      <c r="C263" s="77" t="s">
        <v>267</v>
      </c>
      <c r="D263" s="77" t="s">
        <v>268</v>
      </c>
      <c r="E263" s="78" t="s">
        <v>269</v>
      </c>
      <c r="F263" s="77">
        <v>5</v>
      </c>
      <c r="G263" s="191"/>
      <c r="H263" s="79">
        <v>42058</v>
      </c>
      <c r="I263" s="80">
        <f t="shared" si="142"/>
        <v>2015</v>
      </c>
      <c r="J263" s="81" t="str">
        <f t="shared" si="143"/>
        <v>02</v>
      </c>
      <c r="K263" s="82">
        <v>1000000</v>
      </c>
      <c r="L263" s="82">
        <v>250000</v>
      </c>
      <c r="M263" s="83">
        <f t="shared" si="144"/>
        <v>1250000</v>
      </c>
      <c r="N263" s="84" t="s">
        <v>65</v>
      </c>
      <c r="O263" s="85">
        <v>10</v>
      </c>
      <c r="P263" s="86">
        <f>IF($N263="정액법",VLOOKUP($O263,[1]Data!$J$3:$L$62,2),IF($N263="정률법",VLOOKUP($O263,[1]Data!$J$3:$L$62,3),"입력검증"))</f>
        <v>0.1</v>
      </c>
      <c r="Q263" s="108"/>
      <c r="R263" s="108"/>
      <c r="S263" s="108"/>
      <c r="T263" s="108"/>
      <c r="U263" s="88">
        <f>IF($N263="정률법",IF((U$27-$I263)&lt;0,0,IF((U$27-$I263)=0,$M263*$P263/12*(12-$J263+1),IF((U$27-$I263)&lt;$O263,($M263-SUM($P263:T263))*$P263,IF((U$27-$I263)=$O263,$M263-SUM($N263:T263),0)))),IF($N263="정액법",IF((U$27-$I263)&lt;0,0,IF((U$27-$I263)=0,$M263*$P263/12*(12-$J263+1),IF((U$27-$I263)&lt;$O263,$M263*$P263,IF((U$27-$I263)=$O263,$M263-SUM($Q263:T263),0))))))</f>
        <v>114583.33333333333</v>
      </c>
      <c r="V263" s="88">
        <f>IF($N263="정률법",IF((V$27-$I263)&lt;0,0,IF((V$27-$I263)=0,$M263*$P263/12*(12-$J263+1),IF((V$27-$I263)&lt;$O263,($M263-SUM($P263:U263))*$P263,IF((V$27-$I263)=$O263,$M263-SUM($N263:U263),0)))),IF($N263="정액법",IF((V$27-$I263)&lt;0,0,IF((V$27-$I263)=0,$M263*$P263/12*(12-$J263+1),IF((V$27-$I263)&lt;$O263,$M263*$P263,IF((V$27-$I263)=$O263,$M263-SUM($Q263:U263),0))))))</f>
        <v>125000</v>
      </c>
      <c r="W263" s="88">
        <f>IF($N263="정률법",IF((W$27-$I263)&lt;0,0,IF((W$27-$I263)=0,$M263*$P263/12*(12-$J263+1),IF((W$27-$I263)&lt;$O263,($M263-SUM($P263:V263))*$P263,IF((W$27-$I263)=$O263,$M263-SUM($N263:V263),0)))),IF($N263="정액법",IF((W$27-$I263)&lt;0,0,IF((W$27-$I263)=0,$M263*$P263/12*(12-$J263+1),IF((W$27-$I263)&lt;$O263,$M263*$P263,IF((W$27-$I263)=$O263,$M263-SUM($Q263:V263),0))))))</f>
        <v>125000</v>
      </c>
      <c r="X263" s="88">
        <f>IF($N263="정률법",IF((X$27-$I263)&lt;0,0,IF((X$27-$I263)=0,$M263*$P263/12*(12-$J263+1),IF((X$27-$I263)&lt;$O263,($M263-SUM($P263:W263))*$P263,IF((X$27-$I263)=$O263,$M263-SUM($N263:W263),0)))),IF($N263="정액법",IF((X$27-$I263)&lt;0,0,IF((X$27-$I263)=0,$M263*$P263/12*(12-$J263+1),IF((X$27-$I263)&lt;$O263,$M263*$P263,IF((X$27-$I263)=$O263,$M263-SUM($Q263:W263),0))))))</f>
        <v>125000</v>
      </c>
      <c r="Y263" s="88">
        <f>IF($N263="정률법",IF((Y$27-$I263)&lt;0,0,IF((Y$27-$I263)=0,$M263*$P263/12*(12-$J263+1),IF((Y$27-$I263)&lt;$O263,($M263-SUM($P263:X263))*$P263,IF((Y$27-$I263)=$O263,$M263-SUM($N263:X263),0)))),IF($N263="정액법",IF((Y$27-$I263)&lt;0,0,IF((Y$27-$I263)=0,$M263*$P263/12*(12-$J263+1),IF((Y$27-$I263)&lt;$O263,$M263*$P263,IF((Y$27-$I263)=$O263,$M263-SUM($Q263:X263),0))))))</f>
        <v>125000</v>
      </c>
      <c r="Z263" s="88">
        <f>IF($N263="정률법",IF((Z$27-$I263)&lt;0,0,IF((Z$27-$I263)=0,$M263*$P263/12*(12-$J263+1),IF((Z$27-$I263)&lt;$O263,($M263-SUM($P263:Y263))*$P263,IF((Z$27-$I263)=$O263,$M263-SUM($N263:Y263),0)))),IF($N263="정액법",IF((Z$27-$I263)&lt;0,0,IF((Z$27-$I263)=0,$M263*$P263/12*(12-$J263+1),IF((Z$27-$I263)&lt;$O263,$M263*$P263,IF((Z$27-$I263)=$O263,$M263-SUM($Q263:Y263),0))))))</f>
        <v>125000</v>
      </c>
      <c r="AA263" s="88">
        <f>IF($N263="정률법",IF((AA$27-$I263)&lt;0,0,IF((AA$27-$I263)=0,$M263*$P263/12*(12-$J263+1),IF((AA$27-$I263)&lt;$O263,($M263-SUM($P263:Z263))*$P263,IF((AA$27-$I263)=$O263,$M263-SUM($N263:Z263),0)))),IF($N263="정액법",IF((AA$27-$I263)&lt;0,0,IF((AA$27-$I263)=0,$M263*$P263/12*(12-$J263+1),IF((AA$27-$I263)&lt;$O263,$M263*$P263,IF((AA$27-$I263)=$O263,$M263-SUM($Q263:Z263),0))))))</f>
        <v>125000</v>
      </c>
      <c r="AB263" s="88">
        <f>IF($N263="정률법",IF((AB$27-$I263)&lt;0,0,IF((AB$27-$I263)=0,$M263*$P263/12*(12-$J263+1),IF((AB$27-$I263)&lt;$O263,($M263-SUM($P263:AA263))*$P263,IF((AB$27-$I263)=$O263,$M263-SUM($N263:AA263),0)))),IF($N263="정액법",IF((AB$27-$I263)&lt;0,0,IF((AB$27-$I263)=0,$M263*$P263/12*(12-$J263+1),IF((AB$27-$I263)&lt;$O263,$M263*$P263,IF((AB$27-$I263)=$O263,$M263-SUM($Q263:AA263),0))))))</f>
        <v>125000</v>
      </c>
      <c r="AC263" s="88">
        <f>IF($N263="정률법",IF((AC$27-$I263)&lt;0,0,IF((AC$27-$I263)=0,$M263*$P263/12*(12-$J263+1),IF((AC$27-$I263)&lt;$O263,($M263-SUM($P263:AB263))*$P263,IF((AC$27-$I263)=$O263,$M263-SUM($N263:AB263),0)))),IF($N263="정액법",IF((AC$27-$I263)&lt;0,0,IF((AC$27-$I263)=0,$M263*$P263/12*(12-$J263+1),IF((AC$27-$I263)&lt;$O263,$M263*$P263,IF((AC$27-$I263)=$O263,$M263-SUM($Q263:AB263),0))))))</f>
        <v>125000</v>
      </c>
      <c r="AD263" s="88">
        <f>IF($N263="정률법",IF((AD$27-$I263)&lt;0,0,IF((AD$27-$I263)=0,$M263*$P263/12*(12-$J263+1),IF((AD$27-$I263)&lt;$O263,($M263-SUM($P263:AC263))*$P263,IF((AD$27-$I263)=$O263,$M263-SUM($N263:AC263),0)))),IF($N263="정액법",IF((AD$27-$I263)&lt;0,0,IF((AD$27-$I263)=0,$M263*$P263/12*(12-$J263+1),IF((AD$27-$I263)&lt;$O263,$M263*$P263,IF((AD$27-$I263)=$O263,$M263-SUM($Q263:AC263),0))))))</f>
        <v>125000</v>
      </c>
      <c r="AE263" s="89"/>
      <c r="AF263" s="90">
        <f t="shared" si="145"/>
        <v>1239583.3333333333</v>
      </c>
      <c r="AG263" s="88">
        <f t="shared" si="140"/>
        <v>10416.666666666744</v>
      </c>
      <c r="AH263" s="91">
        <f t="shared" si="141"/>
        <v>8333</v>
      </c>
      <c r="AI263" s="77" t="s">
        <v>232</v>
      </c>
      <c r="AJ263" s="77"/>
      <c r="AK263" s="77"/>
      <c r="AL263" s="77"/>
      <c r="AM263" s="77"/>
      <c r="AN263" s="92" t="s">
        <v>260</v>
      </c>
    </row>
    <row r="264" spans="2:40" s="47" customFormat="1" ht="13.5" outlineLevel="2">
      <c r="B264" s="76">
        <v>6</v>
      </c>
      <c r="C264" s="77" t="s">
        <v>270</v>
      </c>
      <c r="D264" s="77" t="s">
        <v>271</v>
      </c>
      <c r="E264" s="78" t="s">
        <v>272</v>
      </c>
      <c r="F264" s="77">
        <v>1</v>
      </c>
      <c r="G264" s="191"/>
      <c r="H264" s="79">
        <v>42058</v>
      </c>
      <c r="I264" s="80">
        <f t="shared" si="142"/>
        <v>2015</v>
      </c>
      <c r="J264" s="81" t="str">
        <f t="shared" si="143"/>
        <v>02</v>
      </c>
      <c r="K264" s="82">
        <v>6560000</v>
      </c>
      <c r="L264" s="82">
        <v>1640000</v>
      </c>
      <c r="M264" s="83">
        <f t="shared" si="144"/>
        <v>8200000</v>
      </c>
      <c r="N264" s="84" t="s">
        <v>65</v>
      </c>
      <c r="O264" s="85">
        <v>10</v>
      </c>
      <c r="P264" s="86">
        <f>IF($N264="정액법",VLOOKUP($O264,[1]Data!$J$3:$L$62,2),IF($N264="정률법",VLOOKUP($O264,[1]Data!$J$3:$L$62,3),"입력검증"))</f>
        <v>0.1</v>
      </c>
      <c r="Q264" s="108"/>
      <c r="R264" s="108"/>
      <c r="S264" s="108"/>
      <c r="T264" s="108"/>
      <c r="U264" s="88">
        <f>IF($N264="정률법",IF((U$27-$I264)&lt;0,0,IF((U$27-$I264)=0,$M264*$P264/12*(12-$J264+1),IF((U$27-$I264)&lt;$O264,($M264-SUM($P264:T264))*$P264,IF((U$27-$I264)=$O264,$M264-SUM($N264:T264),0)))),IF($N264="정액법",IF((U$27-$I264)&lt;0,0,IF((U$27-$I264)=0,$M264*$P264/12*(12-$J264+1),IF((U$27-$I264)&lt;$O264,$M264*$P264,IF((U$27-$I264)=$O264,$M264-SUM($Q264:T264),0))))))</f>
        <v>751666.66666666663</v>
      </c>
      <c r="V264" s="88">
        <f>IF($N264="정률법",IF((V$27-$I264)&lt;0,0,IF((V$27-$I264)=0,$M264*$P264/12*(12-$J264+1),IF((V$27-$I264)&lt;$O264,($M264-SUM($P264:U264))*$P264,IF((V$27-$I264)=$O264,$M264-SUM($N264:U264),0)))),IF($N264="정액법",IF((V$27-$I264)&lt;0,0,IF((V$27-$I264)=0,$M264*$P264/12*(12-$J264+1),IF((V$27-$I264)&lt;$O264,$M264*$P264,IF((V$27-$I264)=$O264,$M264-SUM($Q264:U264),0))))))</f>
        <v>820000</v>
      </c>
      <c r="W264" s="88">
        <f>IF($N264="정률법",IF((W$27-$I264)&lt;0,0,IF((W$27-$I264)=0,$M264*$P264/12*(12-$J264+1),IF((W$27-$I264)&lt;$O264,($M264-SUM($P264:V264))*$P264,IF((W$27-$I264)=$O264,$M264-SUM($N264:V264),0)))),IF($N264="정액법",IF((W$27-$I264)&lt;0,0,IF((W$27-$I264)=0,$M264*$P264/12*(12-$J264+1),IF((W$27-$I264)&lt;$O264,$M264*$P264,IF((W$27-$I264)=$O264,$M264-SUM($Q264:V264),0))))))</f>
        <v>820000</v>
      </c>
      <c r="X264" s="88">
        <f>IF($N264="정률법",IF((X$27-$I264)&lt;0,0,IF((X$27-$I264)=0,$M264*$P264/12*(12-$J264+1),IF((X$27-$I264)&lt;$O264,($M264-SUM($P264:W264))*$P264,IF((X$27-$I264)=$O264,$M264-SUM($N264:W264),0)))),IF($N264="정액법",IF((X$27-$I264)&lt;0,0,IF((X$27-$I264)=0,$M264*$P264/12*(12-$J264+1),IF((X$27-$I264)&lt;$O264,$M264*$P264,IF((X$27-$I264)=$O264,$M264-SUM($Q264:W264),0))))))</f>
        <v>820000</v>
      </c>
      <c r="Y264" s="88">
        <f>IF($N264="정률법",IF((Y$27-$I264)&lt;0,0,IF((Y$27-$I264)=0,$M264*$P264/12*(12-$J264+1),IF((Y$27-$I264)&lt;$O264,($M264-SUM($P264:X264))*$P264,IF((Y$27-$I264)=$O264,$M264-SUM($N264:X264),0)))),IF($N264="정액법",IF((Y$27-$I264)&lt;0,0,IF((Y$27-$I264)=0,$M264*$P264/12*(12-$J264+1),IF((Y$27-$I264)&lt;$O264,$M264*$P264,IF((Y$27-$I264)=$O264,$M264-SUM($Q264:X264),0))))))</f>
        <v>820000</v>
      </c>
      <c r="Z264" s="88">
        <f>IF($N264="정률법",IF((Z$27-$I264)&lt;0,0,IF((Z$27-$I264)=0,$M264*$P264/12*(12-$J264+1),IF((Z$27-$I264)&lt;$O264,($M264-SUM($P264:Y264))*$P264,IF((Z$27-$I264)=$O264,$M264-SUM($N264:Y264),0)))),IF($N264="정액법",IF((Z$27-$I264)&lt;0,0,IF((Z$27-$I264)=0,$M264*$P264/12*(12-$J264+1),IF((Z$27-$I264)&lt;$O264,$M264*$P264,IF((Z$27-$I264)=$O264,$M264-SUM($Q264:Y264),0))))))</f>
        <v>820000</v>
      </c>
      <c r="AA264" s="88">
        <f>IF($N264="정률법",IF((AA$27-$I264)&lt;0,0,IF((AA$27-$I264)=0,$M264*$P264/12*(12-$J264+1),IF((AA$27-$I264)&lt;$O264,($M264-SUM($P264:Z264))*$P264,IF((AA$27-$I264)=$O264,$M264-SUM($N264:Z264),0)))),IF($N264="정액법",IF((AA$27-$I264)&lt;0,0,IF((AA$27-$I264)=0,$M264*$P264/12*(12-$J264+1),IF((AA$27-$I264)&lt;$O264,$M264*$P264,IF((AA$27-$I264)=$O264,$M264-SUM($Q264:Z264),0))))))</f>
        <v>820000</v>
      </c>
      <c r="AB264" s="88">
        <f>IF($N264="정률법",IF((AB$27-$I264)&lt;0,0,IF((AB$27-$I264)=0,$M264*$P264/12*(12-$J264+1),IF((AB$27-$I264)&lt;$O264,($M264-SUM($P264:AA264))*$P264,IF((AB$27-$I264)=$O264,$M264-SUM($N264:AA264),0)))),IF($N264="정액법",IF((AB$27-$I264)&lt;0,0,IF((AB$27-$I264)=0,$M264*$P264/12*(12-$J264+1),IF((AB$27-$I264)&lt;$O264,$M264*$P264,IF((AB$27-$I264)=$O264,$M264-SUM($Q264:AA264),0))))))</f>
        <v>820000</v>
      </c>
      <c r="AC264" s="88">
        <f>IF($N264="정률법",IF((AC$27-$I264)&lt;0,0,IF((AC$27-$I264)=0,$M264*$P264/12*(12-$J264+1),IF((AC$27-$I264)&lt;$O264,($M264-SUM($P264:AB264))*$P264,IF((AC$27-$I264)=$O264,$M264-SUM($N264:AB264),0)))),IF($N264="정액법",IF((AC$27-$I264)&lt;0,0,IF((AC$27-$I264)=0,$M264*$P264/12*(12-$J264+1),IF((AC$27-$I264)&lt;$O264,$M264*$P264,IF((AC$27-$I264)=$O264,$M264-SUM($Q264:AB264),0))))))</f>
        <v>820000</v>
      </c>
      <c r="AD264" s="88">
        <f>IF($N264="정률법",IF((AD$27-$I264)&lt;0,0,IF((AD$27-$I264)=0,$M264*$P264/12*(12-$J264+1),IF((AD$27-$I264)&lt;$O264,($M264-SUM($P264:AC264))*$P264,IF((AD$27-$I264)=$O264,$M264-SUM($N264:AC264),0)))),IF($N264="정액법",IF((AD$27-$I264)&lt;0,0,IF((AD$27-$I264)=0,$M264*$P264/12*(12-$J264+1),IF((AD$27-$I264)&lt;$O264,$M264*$P264,IF((AD$27-$I264)=$O264,$M264-SUM($Q264:AC264),0))))))</f>
        <v>820000</v>
      </c>
      <c r="AE264" s="89"/>
      <c r="AF264" s="90">
        <f t="shared" si="145"/>
        <v>8131666.666666666</v>
      </c>
      <c r="AG264" s="88">
        <f t="shared" si="140"/>
        <v>68333.333333333954</v>
      </c>
      <c r="AH264" s="91">
        <f t="shared" si="141"/>
        <v>54666</v>
      </c>
      <c r="AI264" s="77" t="s">
        <v>232</v>
      </c>
      <c r="AJ264" s="77"/>
      <c r="AK264" s="77"/>
      <c r="AL264" s="77"/>
      <c r="AM264" s="77"/>
      <c r="AN264" s="92" t="s">
        <v>260</v>
      </c>
    </row>
    <row r="265" spans="2:40" s="47" customFormat="1" ht="13.5" outlineLevel="2">
      <c r="B265" s="76">
        <v>7</v>
      </c>
      <c r="C265" s="77" t="s">
        <v>273</v>
      </c>
      <c r="D265" s="77" t="s">
        <v>274</v>
      </c>
      <c r="E265" s="78" t="s">
        <v>275</v>
      </c>
      <c r="F265" s="77">
        <v>5</v>
      </c>
      <c r="G265" s="191"/>
      <c r="H265" s="79">
        <v>42058</v>
      </c>
      <c r="I265" s="80">
        <f t="shared" si="142"/>
        <v>2015</v>
      </c>
      <c r="J265" s="81" t="str">
        <f t="shared" si="143"/>
        <v>02</v>
      </c>
      <c r="K265" s="82">
        <v>480000</v>
      </c>
      <c r="L265" s="82">
        <v>120000</v>
      </c>
      <c r="M265" s="83">
        <f t="shared" si="144"/>
        <v>600000</v>
      </c>
      <c r="N265" s="84" t="s">
        <v>65</v>
      </c>
      <c r="O265" s="85">
        <v>10</v>
      </c>
      <c r="P265" s="86">
        <f>IF($N265="정액법",VLOOKUP($O265,[1]Data!$J$3:$L$62,2),IF($N265="정률법",VLOOKUP($O265,[1]Data!$J$3:$L$62,3),"입력검증"))</f>
        <v>0.1</v>
      </c>
      <c r="Q265" s="108"/>
      <c r="R265" s="108"/>
      <c r="S265" s="108"/>
      <c r="T265" s="108"/>
      <c r="U265" s="88">
        <f>IF($N265="정률법",IF((U$27-$I265)&lt;0,0,IF((U$27-$I265)=0,$M265*$P265/12*(12-$J265+1),IF((U$27-$I265)&lt;$O265,($M265-SUM($P265:T265))*$P265,IF((U$27-$I265)=$O265,$M265-SUM($N265:T265),0)))),IF($N265="정액법",IF((U$27-$I265)&lt;0,0,IF((U$27-$I265)=0,$M265*$P265/12*(12-$J265+1),IF((U$27-$I265)&lt;$O265,$M265*$P265,IF((U$27-$I265)=$O265,$M265-SUM($Q265:T265),0))))))</f>
        <v>55000</v>
      </c>
      <c r="V265" s="88">
        <f>IF($N265="정률법",IF((V$27-$I265)&lt;0,0,IF((V$27-$I265)=0,$M265*$P265/12*(12-$J265+1),IF((V$27-$I265)&lt;$O265,($M265-SUM($P265:U265))*$P265,IF((V$27-$I265)=$O265,$M265-SUM($N265:U265),0)))),IF($N265="정액법",IF((V$27-$I265)&lt;0,0,IF((V$27-$I265)=0,$M265*$P265/12*(12-$J265+1),IF((V$27-$I265)&lt;$O265,$M265*$P265,IF((V$27-$I265)=$O265,$M265-SUM($Q265:U265),0))))))</f>
        <v>60000</v>
      </c>
      <c r="W265" s="88">
        <f>IF($N265="정률법",IF((W$27-$I265)&lt;0,0,IF((W$27-$I265)=0,$M265*$P265/12*(12-$J265+1),IF((W$27-$I265)&lt;$O265,($M265-SUM($P265:V265))*$P265,IF((W$27-$I265)=$O265,$M265-SUM($N265:V265),0)))),IF($N265="정액법",IF((W$27-$I265)&lt;0,0,IF((W$27-$I265)=0,$M265*$P265/12*(12-$J265+1),IF((W$27-$I265)&lt;$O265,$M265*$P265,IF((W$27-$I265)=$O265,$M265-SUM($Q265:V265),0))))))</f>
        <v>60000</v>
      </c>
      <c r="X265" s="88">
        <f>IF($N265="정률법",IF((X$27-$I265)&lt;0,0,IF((X$27-$I265)=0,$M265*$P265/12*(12-$J265+1),IF((X$27-$I265)&lt;$O265,($M265-SUM($P265:W265))*$P265,IF((X$27-$I265)=$O265,$M265-SUM($N265:W265),0)))),IF($N265="정액법",IF((X$27-$I265)&lt;0,0,IF((X$27-$I265)=0,$M265*$P265/12*(12-$J265+1),IF((X$27-$I265)&lt;$O265,$M265*$P265,IF((X$27-$I265)=$O265,$M265-SUM($Q265:W265),0))))))</f>
        <v>60000</v>
      </c>
      <c r="Y265" s="88">
        <f>IF($N265="정률법",IF((Y$27-$I265)&lt;0,0,IF((Y$27-$I265)=0,$M265*$P265/12*(12-$J265+1),IF((Y$27-$I265)&lt;$O265,($M265-SUM($P265:X265))*$P265,IF((Y$27-$I265)=$O265,$M265-SUM($N265:X265),0)))),IF($N265="정액법",IF((Y$27-$I265)&lt;0,0,IF((Y$27-$I265)=0,$M265*$P265/12*(12-$J265+1),IF((Y$27-$I265)&lt;$O265,$M265*$P265,IF((Y$27-$I265)=$O265,$M265-SUM($Q265:X265),0))))))</f>
        <v>60000</v>
      </c>
      <c r="Z265" s="88">
        <f>IF($N265="정률법",IF((Z$27-$I265)&lt;0,0,IF((Z$27-$I265)=0,$M265*$P265/12*(12-$J265+1),IF((Z$27-$I265)&lt;$O265,($M265-SUM($P265:Y265))*$P265,IF((Z$27-$I265)=$O265,$M265-SUM($N265:Y265),0)))),IF($N265="정액법",IF((Z$27-$I265)&lt;0,0,IF((Z$27-$I265)=0,$M265*$P265/12*(12-$J265+1),IF((Z$27-$I265)&lt;$O265,$M265*$P265,IF((Z$27-$I265)=$O265,$M265-SUM($Q265:Y265),0))))))</f>
        <v>60000</v>
      </c>
      <c r="AA265" s="88">
        <f>IF($N265="정률법",IF((AA$27-$I265)&lt;0,0,IF((AA$27-$I265)=0,$M265*$P265/12*(12-$J265+1),IF((AA$27-$I265)&lt;$O265,($M265-SUM($P265:Z265))*$P265,IF((AA$27-$I265)=$O265,$M265-SUM($N265:Z265),0)))),IF($N265="정액법",IF((AA$27-$I265)&lt;0,0,IF((AA$27-$I265)=0,$M265*$P265/12*(12-$J265+1),IF((AA$27-$I265)&lt;$O265,$M265*$P265,IF((AA$27-$I265)=$O265,$M265-SUM($Q265:Z265),0))))))</f>
        <v>60000</v>
      </c>
      <c r="AB265" s="88">
        <f>IF($N265="정률법",IF((AB$27-$I265)&lt;0,0,IF((AB$27-$I265)=0,$M265*$P265/12*(12-$J265+1),IF((AB$27-$I265)&lt;$O265,($M265-SUM($P265:AA265))*$P265,IF((AB$27-$I265)=$O265,$M265-SUM($N265:AA265),0)))),IF($N265="정액법",IF((AB$27-$I265)&lt;0,0,IF((AB$27-$I265)=0,$M265*$P265/12*(12-$J265+1),IF((AB$27-$I265)&lt;$O265,$M265*$P265,IF((AB$27-$I265)=$O265,$M265-SUM($Q265:AA265),0))))))</f>
        <v>60000</v>
      </c>
      <c r="AC265" s="88">
        <f>IF($N265="정률법",IF((AC$27-$I265)&lt;0,0,IF((AC$27-$I265)=0,$M265*$P265/12*(12-$J265+1),IF((AC$27-$I265)&lt;$O265,($M265-SUM($P265:AB265))*$P265,IF((AC$27-$I265)=$O265,$M265-SUM($N265:AB265),0)))),IF($N265="정액법",IF((AC$27-$I265)&lt;0,0,IF((AC$27-$I265)=0,$M265*$P265/12*(12-$J265+1),IF((AC$27-$I265)&lt;$O265,$M265*$P265,IF((AC$27-$I265)=$O265,$M265-SUM($Q265:AB265),0))))))</f>
        <v>60000</v>
      </c>
      <c r="AD265" s="88">
        <f>IF($N265="정률법",IF((AD$27-$I265)&lt;0,0,IF((AD$27-$I265)=0,$M265*$P265/12*(12-$J265+1),IF((AD$27-$I265)&lt;$O265,($M265-SUM($P265:AC265))*$P265,IF((AD$27-$I265)=$O265,$M265-SUM($N265:AC265),0)))),IF($N265="정액법",IF((AD$27-$I265)&lt;0,0,IF((AD$27-$I265)=0,$M265*$P265/12*(12-$J265+1),IF((AD$27-$I265)&lt;$O265,$M265*$P265,IF((AD$27-$I265)=$O265,$M265-SUM($Q265:AC265),0))))))</f>
        <v>60000</v>
      </c>
      <c r="AE265" s="89"/>
      <c r="AF265" s="90">
        <f t="shared" si="145"/>
        <v>595000</v>
      </c>
      <c r="AG265" s="88">
        <f t="shared" si="140"/>
        <v>5000</v>
      </c>
      <c r="AH265" s="91">
        <f t="shared" si="141"/>
        <v>4000</v>
      </c>
      <c r="AI265" s="77" t="s">
        <v>232</v>
      </c>
      <c r="AJ265" s="77"/>
      <c r="AK265" s="77"/>
      <c r="AL265" s="77"/>
      <c r="AM265" s="77"/>
      <c r="AN265" s="92" t="s">
        <v>260</v>
      </c>
    </row>
    <row r="266" spans="2:40" s="47" customFormat="1" ht="13.5" outlineLevel="2">
      <c r="B266" s="76">
        <v>8</v>
      </c>
      <c r="C266" s="77" t="s">
        <v>276</v>
      </c>
      <c r="D266" s="77" t="s">
        <v>277</v>
      </c>
      <c r="E266" s="78" t="s">
        <v>278</v>
      </c>
      <c r="F266" s="77">
        <v>5</v>
      </c>
      <c r="G266" s="191"/>
      <c r="H266" s="79">
        <v>42058</v>
      </c>
      <c r="I266" s="80">
        <f t="shared" si="142"/>
        <v>2015</v>
      </c>
      <c r="J266" s="81" t="str">
        <f t="shared" si="143"/>
        <v>02</v>
      </c>
      <c r="K266" s="82">
        <v>320000</v>
      </c>
      <c r="L266" s="82">
        <v>80000</v>
      </c>
      <c r="M266" s="83">
        <f t="shared" si="144"/>
        <v>400000</v>
      </c>
      <c r="N266" s="84" t="s">
        <v>65</v>
      </c>
      <c r="O266" s="85">
        <v>10</v>
      </c>
      <c r="P266" s="86">
        <f>IF($N266="정액법",VLOOKUP($O266,[1]Data!$J$3:$L$62,2),IF($N266="정률법",VLOOKUP($O266,[1]Data!$J$3:$L$62,3),"입력검증"))</f>
        <v>0.1</v>
      </c>
      <c r="Q266" s="108"/>
      <c r="R266" s="108"/>
      <c r="S266" s="108"/>
      <c r="T266" s="108"/>
      <c r="U266" s="88">
        <f>IF($N266="정률법",IF((U$27-$I266)&lt;0,0,IF((U$27-$I266)=0,$M266*$P266/12*(12-$J266+1),IF((U$27-$I266)&lt;$O266,($M266-SUM($P266:T266))*$P266,IF((U$27-$I266)=$O266,$M266-SUM($N266:T266),0)))),IF($N266="정액법",IF((U$27-$I266)&lt;0,0,IF((U$27-$I266)=0,$M266*$P266/12*(12-$J266+1),IF((U$27-$I266)&lt;$O266,$M266*$P266,IF((U$27-$I266)=$O266,$M266-SUM($Q266:T266),0))))))</f>
        <v>36666.666666666672</v>
      </c>
      <c r="V266" s="88">
        <f>IF($N266="정률법",IF((V$27-$I266)&lt;0,0,IF((V$27-$I266)=0,$M266*$P266/12*(12-$J266+1),IF((V$27-$I266)&lt;$O266,($M266-SUM($P266:U266))*$P266,IF((V$27-$I266)=$O266,$M266-SUM($N266:U266),0)))),IF($N266="정액법",IF((V$27-$I266)&lt;0,0,IF((V$27-$I266)=0,$M266*$P266/12*(12-$J266+1),IF((V$27-$I266)&lt;$O266,$M266*$P266,IF((V$27-$I266)=$O266,$M266-SUM($Q266:U266),0))))))</f>
        <v>40000</v>
      </c>
      <c r="W266" s="88">
        <f>IF($N266="정률법",IF((W$27-$I266)&lt;0,0,IF((W$27-$I266)=0,$M266*$P266/12*(12-$J266+1),IF((W$27-$I266)&lt;$O266,($M266-SUM($P266:V266))*$P266,IF((W$27-$I266)=$O266,$M266-SUM($N266:V266),0)))),IF($N266="정액법",IF((W$27-$I266)&lt;0,0,IF((W$27-$I266)=0,$M266*$P266/12*(12-$J266+1),IF((W$27-$I266)&lt;$O266,$M266*$P266,IF((W$27-$I266)=$O266,$M266-SUM($Q266:V266),0))))))</f>
        <v>40000</v>
      </c>
      <c r="X266" s="88">
        <f>IF($N266="정률법",IF((X$27-$I266)&lt;0,0,IF((X$27-$I266)=0,$M266*$P266/12*(12-$J266+1),IF((X$27-$I266)&lt;$O266,($M266-SUM($P266:W266))*$P266,IF((X$27-$I266)=$O266,$M266-SUM($N266:W266),0)))),IF($N266="정액법",IF((X$27-$I266)&lt;0,0,IF((X$27-$I266)=0,$M266*$P266/12*(12-$J266+1),IF((X$27-$I266)&lt;$O266,$M266*$P266,IF((X$27-$I266)=$O266,$M266-SUM($Q266:W266),0))))))</f>
        <v>40000</v>
      </c>
      <c r="Y266" s="88">
        <f>IF($N266="정률법",IF((Y$27-$I266)&lt;0,0,IF((Y$27-$I266)=0,$M266*$P266/12*(12-$J266+1),IF((Y$27-$I266)&lt;$O266,($M266-SUM($P266:X266))*$P266,IF((Y$27-$I266)=$O266,$M266-SUM($N266:X266),0)))),IF($N266="정액법",IF((Y$27-$I266)&lt;0,0,IF((Y$27-$I266)=0,$M266*$P266/12*(12-$J266+1),IF((Y$27-$I266)&lt;$O266,$M266*$P266,IF((Y$27-$I266)=$O266,$M266-SUM($Q266:X266),0))))))</f>
        <v>40000</v>
      </c>
      <c r="Z266" s="88">
        <f>IF($N266="정률법",IF((Z$27-$I266)&lt;0,0,IF((Z$27-$I266)=0,$M266*$P266/12*(12-$J266+1),IF((Z$27-$I266)&lt;$O266,($M266-SUM($P266:Y266))*$P266,IF((Z$27-$I266)=$O266,$M266-SUM($N266:Y266),0)))),IF($N266="정액법",IF((Z$27-$I266)&lt;0,0,IF((Z$27-$I266)=0,$M266*$P266/12*(12-$J266+1),IF((Z$27-$I266)&lt;$O266,$M266*$P266,IF((Z$27-$I266)=$O266,$M266-SUM($Q266:Y266),0))))))</f>
        <v>40000</v>
      </c>
      <c r="AA266" s="88">
        <f>IF($N266="정률법",IF((AA$27-$I266)&lt;0,0,IF((AA$27-$I266)=0,$M266*$P266/12*(12-$J266+1),IF((AA$27-$I266)&lt;$O266,($M266-SUM($P266:Z266))*$P266,IF((AA$27-$I266)=$O266,$M266-SUM($N266:Z266),0)))),IF($N266="정액법",IF((AA$27-$I266)&lt;0,0,IF((AA$27-$I266)=0,$M266*$P266/12*(12-$J266+1),IF((AA$27-$I266)&lt;$O266,$M266*$P266,IF((AA$27-$I266)=$O266,$M266-SUM($Q266:Z266),0))))))</f>
        <v>40000</v>
      </c>
      <c r="AB266" s="88">
        <f>IF($N266="정률법",IF((AB$27-$I266)&lt;0,0,IF((AB$27-$I266)=0,$M266*$P266/12*(12-$J266+1),IF((AB$27-$I266)&lt;$O266,($M266-SUM($P266:AA266))*$P266,IF((AB$27-$I266)=$O266,$M266-SUM($N266:AA266),0)))),IF($N266="정액법",IF((AB$27-$I266)&lt;0,0,IF((AB$27-$I266)=0,$M266*$P266/12*(12-$J266+1),IF((AB$27-$I266)&lt;$O266,$M266*$P266,IF((AB$27-$I266)=$O266,$M266-SUM($Q266:AA266),0))))))</f>
        <v>40000</v>
      </c>
      <c r="AC266" s="88">
        <f>IF($N266="정률법",IF((AC$27-$I266)&lt;0,0,IF((AC$27-$I266)=0,$M266*$P266/12*(12-$J266+1),IF((AC$27-$I266)&lt;$O266,($M266-SUM($P266:AB266))*$P266,IF((AC$27-$I266)=$O266,$M266-SUM($N266:AB266),0)))),IF($N266="정액법",IF((AC$27-$I266)&lt;0,0,IF((AC$27-$I266)=0,$M266*$P266/12*(12-$J266+1),IF((AC$27-$I266)&lt;$O266,$M266*$P266,IF((AC$27-$I266)=$O266,$M266-SUM($Q266:AB266),0))))))</f>
        <v>40000</v>
      </c>
      <c r="AD266" s="88">
        <f>IF($N266="정률법",IF((AD$27-$I266)&lt;0,0,IF((AD$27-$I266)=0,$M266*$P266/12*(12-$J266+1),IF((AD$27-$I266)&lt;$O266,($M266-SUM($P266:AC266))*$P266,IF((AD$27-$I266)=$O266,$M266-SUM($N266:AC266),0)))),IF($N266="정액법",IF((AD$27-$I266)&lt;0,0,IF((AD$27-$I266)=0,$M266*$P266/12*(12-$J266+1),IF((AD$27-$I266)&lt;$O266,$M266*$P266,IF((AD$27-$I266)=$O266,$M266-SUM($Q266:AC266),0))))))</f>
        <v>40000</v>
      </c>
      <c r="AE266" s="89"/>
      <c r="AF266" s="90">
        <f t="shared" si="145"/>
        <v>396666.66666666669</v>
      </c>
      <c r="AG266" s="88">
        <f t="shared" si="140"/>
        <v>3333.3333333333139</v>
      </c>
      <c r="AH266" s="91">
        <f t="shared" si="141"/>
        <v>2666</v>
      </c>
      <c r="AI266" s="77" t="s">
        <v>232</v>
      </c>
      <c r="AJ266" s="77"/>
      <c r="AK266" s="77"/>
      <c r="AL266" s="77"/>
      <c r="AM266" s="77"/>
      <c r="AN266" s="92" t="s">
        <v>260</v>
      </c>
    </row>
    <row r="267" spans="2:40" s="47" customFormat="1" ht="13.5" outlineLevel="2">
      <c r="B267" s="76">
        <v>9</v>
      </c>
      <c r="C267" s="77" t="s">
        <v>279</v>
      </c>
      <c r="D267" s="77" t="s">
        <v>280</v>
      </c>
      <c r="E267" s="78" t="s">
        <v>281</v>
      </c>
      <c r="F267" s="77">
        <v>1</v>
      </c>
      <c r="G267" s="191"/>
      <c r="H267" s="79">
        <v>42058</v>
      </c>
      <c r="I267" s="80">
        <f t="shared" si="142"/>
        <v>2015</v>
      </c>
      <c r="J267" s="81" t="str">
        <f t="shared" si="143"/>
        <v>02</v>
      </c>
      <c r="K267" s="82">
        <v>480000</v>
      </c>
      <c r="L267" s="82">
        <v>120000</v>
      </c>
      <c r="M267" s="83">
        <f t="shared" si="144"/>
        <v>600000</v>
      </c>
      <c r="N267" s="84" t="s">
        <v>65</v>
      </c>
      <c r="O267" s="85">
        <v>10</v>
      </c>
      <c r="P267" s="86">
        <f>IF($N267="정액법",VLOOKUP($O267,[1]Data!$J$3:$L$62,2),IF($N267="정률법",VLOOKUP($O267,[1]Data!$J$3:$L$62,3),"입력검증"))</f>
        <v>0.1</v>
      </c>
      <c r="Q267" s="108"/>
      <c r="R267" s="108"/>
      <c r="S267" s="108"/>
      <c r="T267" s="108"/>
      <c r="U267" s="88">
        <f>IF($N267="정률법",IF((U$27-$I267)&lt;0,0,IF((U$27-$I267)=0,$M267*$P267/12*(12-$J267+1),IF((U$27-$I267)&lt;$O267,($M267-SUM($P267:T267))*$P267,IF((U$27-$I267)=$O267,$M267-SUM($N267:T267),0)))),IF($N267="정액법",IF((U$27-$I267)&lt;0,0,IF((U$27-$I267)=0,$M267*$P267/12*(12-$J267+1),IF((U$27-$I267)&lt;$O267,$M267*$P267,IF((U$27-$I267)=$O267,$M267-SUM($Q267:T267),0))))))</f>
        <v>55000</v>
      </c>
      <c r="V267" s="88">
        <f>IF($N267="정률법",IF((V$27-$I267)&lt;0,0,IF((V$27-$I267)=0,$M267*$P267/12*(12-$J267+1),IF((V$27-$I267)&lt;$O267,($M267-SUM($P267:U267))*$P267,IF((V$27-$I267)=$O267,$M267-SUM($N267:U267),0)))),IF($N267="정액법",IF((V$27-$I267)&lt;0,0,IF((V$27-$I267)=0,$M267*$P267/12*(12-$J267+1),IF((V$27-$I267)&lt;$O267,$M267*$P267,IF((V$27-$I267)=$O267,$M267-SUM($Q267:U267),0))))))</f>
        <v>60000</v>
      </c>
      <c r="W267" s="88">
        <f>IF($N267="정률법",IF((W$27-$I267)&lt;0,0,IF((W$27-$I267)=0,$M267*$P267/12*(12-$J267+1),IF((W$27-$I267)&lt;$O267,($M267-SUM($P267:V267))*$P267,IF((W$27-$I267)=$O267,$M267-SUM($N267:V267),0)))),IF($N267="정액법",IF((W$27-$I267)&lt;0,0,IF((W$27-$I267)=0,$M267*$P267/12*(12-$J267+1),IF((W$27-$I267)&lt;$O267,$M267*$P267,IF((W$27-$I267)=$O267,$M267-SUM($Q267:V267),0))))))</f>
        <v>60000</v>
      </c>
      <c r="X267" s="88">
        <f>IF($N267="정률법",IF((X$27-$I267)&lt;0,0,IF((X$27-$I267)=0,$M267*$P267/12*(12-$J267+1),IF((X$27-$I267)&lt;$O267,($M267-SUM($P267:W267))*$P267,IF((X$27-$I267)=$O267,$M267-SUM($N267:W267),0)))),IF($N267="정액법",IF((X$27-$I267)&lt;0,0,IF((X$27-$I267)=0,$M267*$P267/12*(12-$J267+1),IF((X$27-$I267)&lt;$O267,$M267*$P267,IF((X$27-$I267)=$O267,$M267-SUM($Q267:W267),0))))))</f>
        <v>60000</v>
      </c>
      <c r="Y267" s="88">
        <f>IF($N267="정률법",IF((Y$27-$I267)&lt;0,0,IF((Y$27-$I267)=0,$M267*$P267/12*(12-$J267+1),IF((Y$27-$I267)&lt;$O267,($M267-SUM($P267:X267))*$P267,IF((Y$27-$I267)=$O267,$M267-SUM($N267:X267),0)))),IF($N267="정액법",IF((Y$27-$I267)&lt;0,0,IF((Y$27-$I267)=0,$M267*$P267/12*(12-$J267+1),IF((Y$27-$I267)&lt;$O267,$M267*$P267,IF((Y$27-$I267)=$O267,$M267-SUM($Q267:X267),0))))))</f>
        <v>60000</v>
      </c>
      <c r="Z267" s="88">
        <f>IF($N267="정률법",IF((Z$27-$I267)&lt;0,0,IF((Z$27-$I267)=0,$M267*$P267/12*(12-$J267+1),IF((Z$27-$I267)&lt;$O267,($M267-SUM($P267:Y267))*$P267,IF((Z$27-$I267)=$O267,$M267-SUM($N267:Y267),0)))),IF($N267="정액법",IF((Z$27-$I267)&lt;0,0,IF((Z$27-$I267)=0,$M267*$P267/12*(12-$J267+1),IF((Z$27-$I267)&lt;$O267,$M267*$P267,IF((Z$27-$I267)=$O267,$M267-SUM($Q267:Y267),0))))))</f>
        <v>60000</v>
      </c>
      <c r="AA267" s="88">
        <f>IF($N267="정률법",IF((AA$27-$I267)&lt;0,0,IF((AA$27-$I267)=0,$M267*$P267/12*(12-$J267+1),IF((AA$27-$I267)&lt;$O267,($M267-SUM($P267:Z267))*$P267,IF((AA$27-$I267)=$O267,$M267-SUM($N267:Z267),0)))),IF($N267="정액법",IF((AA$27-$I267)&lt;0,0,IF((AA$27-$I267)=0,$M267*$P267/12*(12-$J267+1),IF((AA$27-$I267)&lt;$O267,$M267*$P267,IF((AA$27-$I267)=$O267,$M267-SUM($Q267:Z267),0))))))</f>
        <v>60000</v>
      </c>
      <c r="AB267" s="88">
        <f>IF($N267="정률법",IF((AB$27-$I267)&lt;0,0,IF((AB$27-$I267)=0,$M267*$P267/12*(12-$J267+1),IF((AB$27-$I267)&lt;$O267,($M267-SUM($P267:AA267))*$P267,IF((AB$27-$I267)=$O267,$M267-SUM($N267:AA267),0)))),IF($N267="정액법",IF((AB$27-$I267)&lt;0,0,IF((AB$27-$I267)=0,$M267*$P267/12*(12-$J267+1),IF((AB$27-$I267)&lt;$O267,$M267*$P267,IF((AB$27-$I267)=$O267,$M267-SUM($Q267:AA267),0))))))</f>
        <v>60000</v>
      </c>
      <c r="AC267" s="88">
        <f>IF($N267="정률법",IF((AC$27-$I267)&lt;0,0,IF((AC$27-$I267)=0,$M267*$P267/12*(12-$J267+1),IF((AC$27-$I267)&lt;$O267,($M267-SUM($P267:AB267))*$P267,IF((AC$27-$I267)=$O267,$M267-SUM($N267:AB267),0)))),IF($N267="정액법",IF((AC$27-$I267)&lt;0,0,IF((AC$27-$I267)=0,$M267*$P267/12*(12-$J267+1),IF((AC$27-$I267)&lt;$O267,$M267*$P267,IF((AC$27-$I267)=$O267,$M267-SUM($Q267:AB267),0))))))</f>
        <v>60000</v>
      </c>
      <c r="AD267" s="88">
        <f>IF($N267="정률법",IF((AD$27-$I267)&lt;0,0,IF((AD$27-$I267)=0,$M267*$P267/12*(12-$J267+1),IF((AD$27-$I267)&lt;$O267,($M267-SUM($P267:AC267))*$P267,IF((AD$27-$I267)=$O267,$M267-SUM($N267:AC267),0)))),IF($N267="정액법",IF((AD$27-$I267)&lt;0,0,IF((AD$27-$I267)=0,$M267*$P267/12*(12-$J267+1),IF((AD$27-$I267)&lt;$O267,$M267*$P267,IF((AD$27-$I267)=$O267,$M267-SUM($Q267:AC267),0))))))</f>
        <v>60000</v>
      </c>
      <c r="AE267" s="89"/>
      <c r="AF267" s="90">
        <f t="shared" si="145"/>
        <v>595000</v>
      </c>
      <c r="AG267" s="88">
        <f t="shared" si="140"/>
        <v>5000</v>
      </c>
      <c r="AH267" s="91">
        <f t="shared" si="141"/>
        <v>4000</v>
      </c>
      <c r="AI267" s="77" t="s">
        <v>232</v>
      </c>
      <c r="AJ267" s="77"/>
      <c r="AK267" s="77"/>
      <c r="AL267" s="77"/>
      <c r="AM267" s="77"/>
      <c r="AN267" s="92" t="s">
        <v>260</v>
      </c>
    </row>
    <row r="268" spans="2:40" s="47" customFormat="1" ht="13.5" outlineLevel="2">
      <c r="B268" s="76">
        <v>10</v>
      </c>
      <c r="C268" s="77" t="s">
        <v>282</v>
      </c>
      <c r="D268" s="77" t="s">
        <v>283</v>
      </c>
      <c r="E268" s="78" t="s">
        <v>284</v>
      </c>
      <c r="F268" s="77">
        <v>5</v>
      </c>
      <c r="G268" s="191"/>
      <c r="H268" s="79">
        <v>42058</v>
      </c>
      <c r="I268" s="80">
        <f>VALUE(LEFT(TEXT($H268,"yyyy-mm-dd"),4))</f>
        <v>2015</v>
      </c>
      <c r="J268" s="81" t="str">
        <f>MID(TEXT($H268,"yyyy-mm-dd"),6,2)</f>
        <v>02</v>
      </c>
      <c r="K268" s="82">
        <v>1200000</v>
      </c>
      <c r="L268" s="82">
        <v>300000</v>
      </c>
      <c r="M268" s="83">
        <f>K268+L268</f>
        <v>1500000</v>
      </c>
      <c r="N268" s="84" t="s">
        <v>65</v>
      </c>
      <c r="O268" s="85">
        <v>10</v>
      </c>
      <c r="P268" s="86">
        <f>IF($N268="정액법",VLOOKUP($O268,[1]Data!$J$3:$L$62,2),IF($N268="정률법",VLOOKUP($O268,[1]Data!$J$3:$L$62,3),"입력검증"))</f>
        <v>0.1</v>
      </c>
      <c r="Q268" s="108"/>
      <c r="R268" s="108"/>
      <c r="S268" s="108"/>
      <c r="T268" s="108"/>
      <c r="U268" s="88">
        <f>IF($N268="정률법",IF((U$27-$I268)&lt;0,0,IF((U$27-$I268)=0,$M268*$P268/12*(12-$J268+1),IF((U$27-$I268)&lt;$O268,($M268-SUM($P268:T268))*$P268,IF((U$27-$I268)=$O268,$M268-SUM($N268:T268),0)))),IF($N268="정액법",IF((U$27-$I268)&lt;0,0,IF((U$27-$I268)=0,$M268*$P268/12*(12-$J268+1),IF((U$27-$I268)&lt;$O268,$M268*$P268,IF((U$27-$I268)=$O268,$M268-SUM($Q268:T268),0))))))</f>
        <v>137500</v>
      </c>
      <c r="V268" s="88">
        <f>IF($N268="정률법",IF((V$27-$I268)&lt;0,0,IF((V$27-$I268)=0,$M268*$P268/12*(12-$J268+1),IF((V$27-$I268)&lt;$O268,($M268-SUM($P268:U268))*$P268,IF((V$27-$I268)=$O268,$M268-SUM($N268:U268),0)))),IF($N268="정액법",IF((V$27-$I268)&lt;0,0,IF((V$27-$I268)=0,$M268*$P268/12*(12-$J268+1),IF((V$27-$I268)&lt;$O268,$M268*$P268,IF((V$27-$I268)=$O268,$M268-SUM($Q268:U268),0))))))</f>
        <v>150000</v>
      </c>
      <c r="W268" s="88">
        <f>IF($N268="정률법",IF((W$27-$I268)&lt;0,0,IF((W$27-$I268)=0,$M268*$P268/12*(12-$J268+1),IF((W$27-$I268)&lt;$O268,($M268-SUM($P268:V268))*$P268,IF((W$27-$I268)=$O268,$M268-SUM($N268:V268),0)))),IF($N268="정액법",IF((W$27-$I268)&lt;0,0,IF((W$27-$I268)=0,$M268*$P268/12*(12-$J268+1),IF((W$27-$I268)&lt;$O268,$M268*$P268,IF((W$27-$I268)=$O268,$M268-SUM($Q268:V268),0))))))</f>
        <v>150000</v>
      </c>
      <c r="X268" s="88">
        <f>IF($N268="정률법",IF((X$27-$I268)&lt;0,0,IF((X$27-$I268)=0,$M268*$P268/12*(12-$J268+1),IF((X$27-$I268)&lt;$O268,($M268-SUM($P268:W268))*$P268,IF((X$27-$I268)=$O268,$M268-SUM($N268:W268),0)))),IF($N268="정액법",IF((X$27-$I268)&lt;0,0,IF((X$27-$I268)=0,$M268*$P268/12*(12-$J268+1),IF((X$27-$I268)&lt;$O268,$M268*$P268,IF((X$27-$I268)=$O268,$M268-SUM($Q268:W268),0))))))</f>
        <v>150000</v>
      </c>
      <c r="Y268" s="88">
        <f>IF($N268="정률법",IF((Y$27-$I268)&lt;0,0,IF((Y$27-$I268)=0,$M268*$P268/12*(12-$J268+1),IF((Y$27-$I268)&lt;$O268,($M268-SUM($P268:X268))*$P268,IF((Y$27-$I268)=$O268,$M268-SUM($N268:X268),0)))),IF($N268="정액법",IF((Y$27-$I268)&lt;0,0,IF((Y$27-$I268)=0,$M268*$P268/12*(12-$J268+1),IF((Y$27-$I268)&lt;$O268,$M268*$P268,IF((Y$27-$I268)=$O268,$M268-SUM($Q268:X268),0))))))</f>
        <v>150000</v>
      </c>
      <c r="Z268" s="88">
        <f>IF($N268="정률법",IF((Z$27-$I268)&lt;0,0,IF((Z$27-$I268)=0,$M268*$P268/12*(12-$J268+1),IF((Z$27-$I268)&lt;$O268,($M268-SUM($P268:Y268))*$P268,IF((Z$27-$I268)=$O268,$M268-SUM($N268:Y268),0)))),IF($N268="정액법",IF((Z$27-$I268)&lt;0,0,IF((Z$27-$I268)=0,$M268*$P268/12*(12-$J268+1),IF((Z$27-$I268)&lt;$O268,$M268*$P268,IF((Z$27-$I268)=$O268,$M268-SUM($Q268:Y268),0))))))</f>
        <v>150000</v>
      </c>
      <c r="AA268" s="88">
        <f>IF($N268="정률법",IF((AA$27-$I268)&lt;0,0,IF((AA$27-$I268)=0,$M268*$P268/12*(12-$J268+1),IF((AA$27-$I268)&lt;$O268,($M268-SUM($P268:Z268))*$P268,IF((AA$27-$I268)=$O268,$M268-SUM($N268:Z268),0)))),IF($N268="정액법",IF((AA$27-$I268)&lt;0,0,IF((AA$27-$I268)=0,$M268*$P268/12*(12-$J268+1),IF((AA$27-$I268)&lt;$O268,$M268*$P268,IF((AA$27-$I268)=$O268,$M268-SUM($Q268:Z268),0))))))</f>
        <v>150000</v>
      </c>
      <c r="AB268" s="88">
        <f>IF($N268="정률법",IF((AB$27-$I268)&lt;0,0,IF((AB$27-$I268)=0,$M268*$P268/12*(12-$J268+1),IF((AB$27-$I268)&lt;$O268,($M268-SUM($P268:AA268))*$P268,IF((AB$27-$I268)=$O268,$M268-SUM($N268:AA268),0)))),IF($N268="정액법",IF((AB$27-$I268)&lt;0,0,IF((AB$27-$I268)=0,$M268*$P268/12*(12-$J268+1),IF((AB$27-$I268)&lt;$O268,$M268*$P268,IF((AB$27-$I268)=$O268,$M268-SUM($Q268:AA268),0))))))</f>
        <v>150000</v>
      </c>
      <c r="AC268" s="88">
        <f>IF($N268="정률법",IF((AC$27-$I268)&lt;0,0,IF((AC$27-$I268)=0,$M268*$P268/12*(12-$J268+1),IF((AC$27-$I268)&lt;$O268,($M268-SUM($P268:AB268))*$P268,IF((AC$27-$I268)=$O268,$M268-SUM($N268:AB268),0)))),IF($N268="정액법",IF((AC$27-$I268)&lt;0,0,IF((AC$27-$I268)=0,$M268*$P268/12*(12-$J268+1),IF((AC$27-$I268)&lt;$O268,$M268*$P268,IF((AC$27-$I268)=$O268,$M268-SUM($Q268:AB268),0))))))</f>
        <v>150000</v>
      </c>
      <c r="AD268" s="88">
        <f>IF($N268="정률법",IF((AD$27-$I268)&lt;0,0,IF((AD$27-$I268)=0,$M268*$P268/12*(12-$J268+1),IF((AD$27-$I268)&lt;$O268,($M268-SUM($P268:AC268))*$P268,IF((AD$27-$I268)=$O268,$M268-SUM($N268:AC268),0)))),IF($N268="정액법",IF((AD$27-$I268)&lt;0,0,IF((AD$27-$I268)=0,$M268*$P268/12*(12-$J268+1),IF((AD$27-$I268)&lt;$O268,$M268*$P268,IF((AD$27-$I268)=$O268,$M268-SUM($Q268:AC268),0))))))</f>
        <v>150000</v>
      </c>
      <c r="AE268" s="89"/>
      <c r="AF268" s="90">
        <f>SUM(Q268:AE268)</f>
        <v>1487500</v>
      </c>
      <c r="AG268" s="88">
        <f t="shared" si="140"/>
        <v>12500</v>
      </c>
      <c r="AH268" s="91">
        <f t="shared" si="141"/>
        <v>10000</v>
      </c>
      <c r="AI268" s="77" t="s">
        <v>232</v>
      </c>
      <c r="AJ268" s="77"/>
      <c r="AK268" s="77"/>
      <c r="AL268" s="77"/>
      <c r="AM268" s="77"/>
      <c r="AN268" s="92" t="s">
        <v>260</v>
      </c>
    </row>
    <row r="269" spans="2:40" s="47" customFormat="1" ht="13.5" outlineLevel="2">
      <c r="B269" s="76">
        <v>11</v>
      </c>
      <c r="C269" s="77" t="s">
        <v>285</v>
      </c>
      <c r="D269" s="77" t="s">
        <v>286</v>
      </c>
      <c r="E269" s="78" t="s">
        <v>287</v>
      </c>
      <c r="F269" s="77">
        <v>1</v>
      </c>
      <c r="G269" s="191"/>
      <c r="H269" s="79">
        <v>42058</v>
      </c>
      <c r="I269" s="80">
        <f t="shared" si="142"/>
        <v>2015</v>
      </c>
      <c r="J269" s="81" t="str">
        <f t="shared" si="143"/>
        <v>02</v>
      </c>
      <c r="K269" s="82">
        <v>4400000</v>
      </c>
      <c r="L269" s="82">
        <v>1100000</v>
      </c>
      <c r="M269" s="83">
        <f t="shared" ref="M269:M276" si="146">K269+L269</f>
        <v>5500000</v>
      </c>
      <c r="N269" s="84" t="s">
        <v>65</v>
      </c>
      <c r="O269" s="85">
        <v>10</v>
      </c>
      <c r="P269" s="86">
        <f>IF($N269="정액법",VLOOKUP($O269,[1]Data!$J$3:$L$62,2),IF($N269="정률법",VLOOKUP($O269,[1]Data!$J$3:$L$62,3),"입력검증"))</f>
        <v>0.1</v>
      </c>
      <c r="Q269" s="108"/>
      <c r="R269" s="108"/>
      <c r="S269" s="108"/>
      <c r="T269" s="108"/>
      <c r="U269" s="88">
        <f>IF($N269="정률법",IF((U$27-$I269)&lt;0,0,IF((U$27-$I269)=0,$M269*$P269/12*(12-$J269+1),IF((U$27-$I269)&lt;$O269,($M269-SUM($P269:T269))*$P269,IF((U$27-$I269)=$O269,$M269-SUM($N269:T269),0)))),IF($N269="정액법",IF((U$27-$I269)&lt;0,0,IF((U$27-$I269)=0,$M269*$P269/12*(12-$J269+1),IF((U$27-$I269)&lt;$O269,$M269*$P269,IF((U$27-$I269)=$O269,$M269-SUM($Q269:T269),0))))))</f>
        <v>504166.66666666669</v>
      </c>
      <c r="V269" s="88">
        <f>IF($N269="정률법",IF((V$27-$I269)&lt;0,0,IF((V$27-$I269)=0,$M269*$P269/12*(12-$J269+1),IF((V$27-$I269)&lt;$O269,($M269-SUM($P269:U269))*$P269,IF((V$27-$I269)=$O269,$M269-SUM($N269:U269),0)))),IF($N269="정액법",IF((V$27-$I269)&lt;0,0,IF((V$27-$I269)=0,$M269*$P269/12*(12-$J269+1),IF((V$27-$I269)&lt;$O269,$M269*$P269,IF((V$27-$I269)=$O269,$M269-SUM($Q269:U269),0))))))</f>
        <v>550000</v>
      </c>
      <c r="W269" s="88">
        <f>IF($N269="정률법",IF((W$27-$I269)&lt;0,0,IF((W$27-$I269)=0,$M269*$P269/12*(12-$J269+1),IF((W$27-$I269)&lt;$O269,($M269-SUM($P269:V269))*$P269,IF((W$27-$I269)=$O269,$M269-SUM($N269:V269),0)))),IF($N269="정액법",IF((W$27-$I269)&lt;0,0,IF((W$27-$I269)=0,$M269*$P269/12*(12-$J269+1),IF((W$27-$I269)&lt;$O269,$M269*$P269,IF((W$27-$I269)=$O269,$M269-SUM($Q269:V269),0))))))</f>
        <v>550000</v>
      </c>
      <c r="X269" s="88">
        <f>IF($N269="정률법",IF((X$27-$I269)&lt;0,0,IF((X$27-$I269)=0,$M269*$P269/12*(12-$J269+1),IF((X$27-$I269)&lt;$O269,($M269-SUM($P269:W269))*$P269,IF((X$27-$I269)=$O269,$M269-SUM($N269:W269),0)))),IF($N269="정액법",IF((X$27-$I269)&lt;0,0,IF((X$27-$I269)=0,$M269*$P269/12*(12-$J269+1),IF((X$27-$I269)&lt;$O269,$M269*$P269,IF((X$27-$I269)=$O269,$M269-SUM($Q269:W269),0))))))</f>
        <v>550000</v>
      </c>
      <c r="Y269" s="88">
        <f>IF($N269="정률법",IF((Y$27-$I269)&lt;0,0,IF((Y$27-$I269)=0,$M269*$P269/12*(12-$J269+1),IF((Y$27-$I269)&lt;$O269,($M269-SUM($P269:X269))*$P269,IF((Y$27-$I269)=$O269,$M269-SUM($N269:X269),0)))),IF($N269="정액법",IF((Y$27-$I269)&lt;0,0,IF((Y$27-$I269)=0,$M269*$P269/12*(12-$J269+1),IF((Y$27-$I269)&lt;$O269,$M269*$P269,IF((Y$27-$I269)=$O269,$M269-SUM($Q269:X269),0))))))</f>
        <v>550000</v>
      </c>
      <c r="Z269" s="88">
        <f>IF($N269="정률법",IF((Z$27-$I269)&lt;0,0,IF((Z$27-$I269)=0,$M269*$P269/12*(12-$J269+1),IF((Z$27-$I269)&lt;$O269,($M269-SUM($P269:Y269))*$P269,IF((Z$27-$I269)=$O269,$M269-SUM($N269:Y269),0)))),IF($N269="정액법",IF((Z$27-$I269)&lt;0,0,IF((Z$27-$I269)=0,$M269*$P269/12*(12-$J269+1),IF((Z$27-$I269)&lt;$O269,$M269*$P269,IF((Z$27-$I269)=$O269,$M269-SUM($Q269:Y269),0))))))</f>
        <v>550000</v>
      </c>
      <c r="AA269" s="88">
        <f>IF($N269="정률법",IF((AA$27-$I269)&lt;0,0,IF((AA$27-$I269)=0,$M269*$P269/12*(12-$J269+1),IF((AA$27-$I269)&lt;$O269,($M269-SUM($P269:Z269))*$P269,IF((AA$27-$I269)=$O269,$M269-SUM($N269:Z269),0)))),IF($N269="정액법",IF((AA$27-$I269)&lt;0,0,IF((AA$27-$I269)=0,$M269*$P269/12*(12-$J269+1),IF((AA$27-$I269)&lt;$O269,$M269*$P269,IF((AA$27-$I269)=$O269,$M269-SUM($Q269:Z269),0))))))</f>
        <v>550000</v>
      </c>
      <c r="AB269" s="88">
        <f>IF($N269="정률법",IF((AB$27-$I269)&lt;0,0,IF((AB$27-$I269)=0,$M269*$P269/12*(12-$J269+1),IF((AB$27-$I269)&lt;$O269,($M269-SUM($P269:AA269))*$P269,IF((AB$27-$I269)=$O269,$M269-SUM($N269:AA269),0)))),IF($N269="정액법",IF((AB$27-$I269)&lt;0,0,IF((AB$27-$I269)=0,$M269*$P269/12*(12-$J269+1),IF((AB$27-$I269)&lt;$O269,$M269*$P269,IF((AB$27-$I269)=$O269,$M269-SUM($Q269:AA269),0))))))</f>
        <v>550000</v>
      </c>
      <c r="AC269" s="88">
        <f>IF($N269="정률법",IF((AC$27-$I269)&lt;0,0,IF((AC$27-$I269)=0,$M269*$P269/12*(12-$J269+1),IF((AC$27-$I269)&lt;$O269,($M269-SUM($P269:AB269))*$P269,IF((AC$27-$I269)=$O269,$M269-SUM($N269:AB269),0)))),IF($N269="정액법",IF((AC$27-$I269)&lt;0,0,IF((AC$27-$I269)=0,$M269*$P269/12*(12-$J269+1),IF((AC$27-$I269)&lt;$O269,$M269*$P269,IF((AC$27-$I269)=$O269,$M269-SUM($Q269:AB269),0))))))</f>
        <v>550000</v>
      </c>
      <c r="AD269" s="88">
        <f>IF($N269="정률법",IF((AD$27-$I269)&lt;0,0,IF((AD$27-$I269)=0,$M269*$P269/12*(12-$J269+1),IF((AD$27-$I269)&lt;$O269,($M269-SUM($P269:AC269))*$P269,IF((AD$27-$I269)=$O269,$M269-SUM($N269:AC269),0)))),IF($N269="정액법",IF((AD$27-$I269)&lt;0,0,IF((AD$27-$I269)=0,$M269*$P269/12*(12-$J269+1),IF((AD$27-$I269)&lt;$O269,$M269*$P269,IF((AD$27-$I269)=$O269,$M269-SUM($Q269:AC269),0))))))</f>
        <v>550000</v>
      </c>
      <c r="AE269" s="89"/>
      <c r="AF269" s="90">
        <f t="shared" ref="AF269:AF276" si="147">SUM(Q269:AE269)</f>
        <v>5454166.666666667</v>
      </c>
      <c r="AG269" s="88">
        <f t="shared" si="140"/>
        <v>45833.333333333023</v>
      </c>
      <c r="AH269" s="91">
        <f t="shared" si="141"/>
        <v>36666</v>
      </c>
      <c r="AI269" s="77" t="s">
        <v>232</v>
      </c>
      <c r="AJ269" s="77"/>
      <c r="AK269" s="77"/>
      <c r="AL269" s="77"/>
      <c r="AM269" s="77"/>
      <c r="AN269" s="92" t="s">
        <v>260</v>
      </c>
    </row>
    <row r="270" spans="2:40" s="47" customFormat="1" ht="13.5" outlineLevel="2">
      <c r="B270" s="76">
        <v>12</v>
      </c>
      <c r="C270" s="77" t="s">
        <v>288</v>
      </c>
      <c r="D270" s="77" t="s">
        <v>289</v>
      </c>
      <c r="E270" s="78" t="s">
        <v>290</v>
      </c>
      <c r="F270" s="77">
        <v>5</v>
      </c>
      <c r="G270" s="191"/>
      <c r="H270" s="79">
        <v>42058</v>
      </c>
      <c r="I270" s="80">
        <f t="shared" si="142"/>
        <v>2015</v>
      </c>
      <c r="J270" s="81" t="str">
        <f t="shared" si="143"/>
        <v>02</v>
      </c>
      <c r="K270" s="82">
        <v>2400000</v>
      </c>
      <c r="L270" s="82">
        <v>600000</v>
      </c>
      <c r="M270" s="83">
        <f t="shared" si="146"/>
        <v>3000000</v>
      </c>
      <c r="N270" s="84" t="s">
        <v>65</v>
      </c>
      <c r="O270" s="85">
        <v>10</v>
      </c>
      <c r="P270" s="86">
        <f>IF($N270="정액법",VLOOKUP($O270,[1]Data!$J$3:$L$62,2),IF($N270="정률법",VLOOKUP($O270,[1]Data!$J$3:$L$62,3),"입력검증"))</f>
        <v>0.1</v>
      </c>
      <c r="Q270" s="108"/>
      <c r="R270" s="108"/>
      <c r="S270" s="108"/>
      <c r="T270" s="108"/>
      <c r="U270" s="88">
        <f>IF($N270="정률법",IF((U$27-$I270)&lt;0,0,IF((U$27-$I270)=0,$M270*$P270/12*(12-$J270+1),IF((U$27-$I270)&lt;$O270,($M270-SUM($P270:T270))*$P270,IF((U$27-$I270)=$O270,$M270-SUM($N270:T270),0)))),IF($N270="정액법",IF((U$27-$I270)&lt;0,0,IF((U$27-$I270)=0,$M270*$P270/12*(12-$J270+1),IF((U$27-$I270)&lt;$O270,$M270*$P270,IF((U$27-$I270)=$O270,$M270-SUM($Q270:T270),0))))))</f>
        <v>275000</v>
      </c>
      <c r="V270" s="88">
        <f>IF($N270="정률법",IF((V$27-$I270)&lt;0,0,IF((V$27-$I270)=0,$M270*$P270/12*(12-$J270+1),IF((V$27-$I270)&lt;$O270,($M270-SUM($P270:U270))*$P270,IF((V$27-$I270)=$O270,$M270-SUM($N270:U270),0)))),IF($N270="정액법",IF((V$27-$I270)&lt;0,0,IF((V$27-$I270)=0,$M270*$P270/12*(12-$J270+1),IF((V$27-$I270)&lt;$O270,$M270*$P270,IF((V$27-$I270)=$O270,$M270-SUM($Q270:U270),0))))))</f>
        <v>300000</v>
      </c>
      <c r="W270" s="88">
        <f>IF($N270="정률법",IF((W$27-$I270)&lt;0,0,IF((W$27-$I270)=0,$M270*$P270/12*(12-$J270+1),IF((W$27-$I270)&lt;$O270,($M270-SUM($P270:V270))*$P270,IF((W$27-$I270)=$O270,$M270-SUM($N270:V270),0)))),IF($N270="정액법",IF((W$27-$I270)&lt;0,0,IF((W$27-$I270)=0,$M270*$P270/12*(12-$J270+1),IF((W$27-$I270)&lt;$O270,$M270*$P270,IF((W$27-$I270)=$O270,$M270-SUM($Q270:V270),0))))))</f>
        <v>300000</v>
      </c>
      <c r="X270" s="88">
        <f>IF($N270="정률법",IF((X$27-$I270)&lt;0,0,IF((X$27-$I270)=0,$M270*$P270/12*(12-$J270+1),IF((X$27-$I270)&lt;$O270,($M270-SUM($P270:W270))*$P270,IF((X$27-$I270)=$O270,$M270-SUM($N270:W270),0)))),IF($N270="정액법",IF((X$27-$I270)&lt;0,0,IF((X$27-$I270)=0,$M270*$P270/12*(12-$J270+1),IF((X$27-$I270)&lt;$O270,$M270*$P270,IF((X$27-$I270)=$O270,$M270-SUM($Q270:W270),0))))))</f>
        <v>300000</v>
      </c>
      <c r="Y270" s="88">
        <f>IF($N270="정률법",IF((Y$27-$I270)&lt;0,0,IF((Y$27-$I270)=0,$M270*$P270/12*(12-$J270+1),IF((Y$27-$I270)&lt;$O270,($M270-SUM($P270:X270))*$P270,IF((Y$27-$I270)=$O270,$M270-SUM($N270:X270),0)))),IF($N270="정액법",IF((Y$27-$I270)&lt;0,0,IF((Y$27-$I270)=0,$M270*$P270/12*(12-$J270+1),IF((Y$27-$I270)&lt;$O270,$M270*$P270,IF((Y$27-$I270)=$O270,$M270-SUM($Q270:X270),0))))))</f>
        <v>300000</v>
      </c>
      <c r="Z270" s="88">
        <f>IF($N270="정률법",IF((Z$27-$I270)&lt;0,0,IF((Z$27-$I270)=0,$M270*$P270/12*(12-$J270+1),IF((Z$27-$I270)&lt;$O270,($M270-SUM($P270:Y270))*$P270,IF((Z$27-$I270)=$O270,$M270-SUM($N270:Y270),0)))),IF($N270="정액법",IF((Z$27-$I270)&lt;0,0,IF((Z$27-$I270)=0,$M270*$P270/12*(12-$J270+1),IF((Z$27-$I270)&lt;$O270,$M270*$P270,IF((Z$27-$I270)=$O270,$M270-SUM($Q270:Y270),0))))))</f>
        <v>300000</v>
      </c>
      <c r="AA270" s="88">
        <f>IF($N270="정률법",IF((AA$27-$I270)&lt;0,0,IF((AA$27-$I270)=0,$M270*$P270/12*(12-$J270+1),IF((AA$27-$I270)&lt;$O270,($M270-SUM($P270:Z270))*$P270,IF((AA$27-$I270)=$O270,$M270-SUM($N270:Z270),0)))),IF($N270="정액법",IF((AA$27-$I270)&lt;0,0,IF((AA$27-$I270)=0,$M270*$P270/12*(12-$J270+1),IF((AA$27-$I270)&lt;$O270,$M270*$P270,IF((AA$27-$I270)=$O270,$M270-SUM($Q270:Z270),0))))))</f>
        <v>300000</v>
      </c>
      <c r="AB270" s="88">
        <f>IF($N270="정률법",IF((AB$27-$I270)&lt;0,0,IF((AB$27-$I270)=0,$M270*$P270/12*(12-$J270+1),IF((AB$27-$I270)&lt;$O270,($M270-SUM($P270:AA270))*$P270,IF((AB$27-$I270)=$O270,$M270-SUM($N270:AA270),0)))),IF($N270="정액법",IF((AB$27-$I270)&lt;0,0,IF((AB$27-$I270)=0,$M270*$P270/12*(12-$J270+1),IF((AB$27-$I270)&lt;$O270,$M270*$P270,IF((AB$27-$I270)=$O270,$M270-SUM($Q270:AA270),0))))))</f>
        <v>300000</v>
      </c>
      <c r="AC270" s="88">
        <f>IF($N270="정률법",IF((AC$27-$I270)&lt;0,0,IF((AC$27-$I270)=0,$M270*$P270/12*(12-$J270+1),IF((AC$27-$I270)&lt;$O270,($M270-SUM($P270:AB270))*$P270,IF((AC$27-$I270)=$O270,$M270-SUM($N270:AB270),0)))),IF($N270="정액법",IF((AC$27-$I270)&lt;0,0,IF((AC$27-$I270)=0,$M270*$P270/12*(12-$J270+1),IF((AC$27-$I270)&lt;$O270,$M270*$P270,IF((AC$27-$I270)=$O270,$M270-SUM($Q270:AB270),0))))))</f>
        <v>300000</v>
      </c>
      <c r="AD270" s="88">
        <f>IF($N270="정률법",IF((AD$27-$I270)&lt;0,0,IF((AD$27-$I270)=0,$M270*$P270/12*(12-$J270+1),IF((AD$27-$I270)&lt;$O270,($M270-SUM($P270:AC270))*$P270,IF((AD$27-$I270)=$O270,$M270-SUM($N270:AC270),0)))),IF($N270="정액법",IF((AD$27-$I270)&lt;0,0,IF((AD$27-$I270)=0,$M270*$P270/12*(12-$J270+1),IF((AD$27-$I270)&lt;$O270,$M270*$P270,IF((AD$27-$I270)=$O270,$M270-SUM($Q270:AC270),0))))))</f>
        <v>300000</v>
      </c>
      <c r="AE270" s="89"/>
      <c r="AF270" s="90">
        <f t="shared" si="147"/>
        <v>2975000</v>
      </c>
      <c r="AG270" s="88">
        <f t="shared" si="140"/>
        <v>25000</v>
      </c>
      <c r="AH270" s="91">
        <f t="shared" si="141"/>
        <v>20000</v>
      </c>
      <c r="AI270" s="77" t="s">
        <v>232</v>
      </c>
      <c r="AJ270" s="77"/>
      <c r="AK270" s="77"/>
      <c r="AL270" s="77"/>
      <c r="AM270" s="77"/>
      <c r="AN270" s="92" t="s">
        <v>260</v>
      </c>
    </row>
    <row r="271" spans="2:40" s="47" customFormat="1" ht="13.5" outlineLevel="2">
      <c r="B271" s="76">
        <v>13</v>
      </c>
      <c r="C271" s="77" t="s">
        <v>291</v>
      </c>
      <c r="D271" s="77" t="s">
        <v>292</v>
      </c>
      <c r="E271" s="78" t="s">
        <v>293</v>
      </c>
      <c r="F271" s="77">
        <v>1</v>
      </c>
      <c r="G271" s="191"/>
      <c r="H271" s="79">
        <v>42058</v>
      </c>
      <c r="I271" s="80">
        <f t="shared" si="142"/>
        <v>2015</v>
      </c>
      <c r="J271" s="81" t="str">
        <f t="shared" si="143"/>
        <v>02</v>
      </c>
      <c r="K271" s="82">
        <v>1760000</v>
      </c>
      <c r="L271" s="82">
        <v>440000</v>
      </c>
      <c r="M271" s="83">
        <f t="shared" si="146"/>
        <v>2200000</v>
      </c>
      <c r="N271" s="84" t="s">
        <v>65</v>
      </c>
      <c r="O271" s="85">
        <v>10</v>
      </c>
      <c r="P271" s="86">
        <f>IF($N271="정액법",VLOOKUP($O271,[1]Data!$J$3:$L$62,2),IF($N271="정률법",VLOOKUP($O271,[1]Data!$J$3:$L$62,3),"입력검증"))</f>
        <v>0.1</v>
      </c>
      <c r="Q271" s="108"/>
      <c r="R271" s="108"/>
      <c r="S271" s="108"/>
      <c r="T271" s="108"/>
      <c r="U271" s="88">
        <f>IF($N271="정률법",IF((U$27-$I271)&lt;0,0,IF((U$27-$I271)=0,$M271*$P271/12*(12-$J271+1),IF((U$27-$I271)&lt;$O271,($M271-SUM($P271:T271))*$P271,IF((U$27-$I271)=$O271,$M271-SUM($N271:T271),0)))),IF($N271="정액법",IF((U$27-$I271)&lt;0,0,IF((U$27-$I271)=0,$M271*$P271/12*(12-$J271+1),IF((U$27-$I271)&lt;$O271,$M271*$P271,IF((U$27-$I271)=$O271,$M271-SUM($Q271:T271),0))))))</f>
        <v>201666.66666666666</v>
      </c>
      <c r="V271" s="88">
        <f>IF($N271="정률법",IF((V$27-$I271)&lt;0,0,IF((V$27-$I271)=0,$M271*$P271/12*(12-$J271+1),IF((V$27-$I271)&lt;$O271,($M271-SUM($P271:U271))*$P271,IF((V$27-$I271)=$O271,$M271-SUM($N271:U271),0)))),IF($N271="정액법",IF((V$27-$I271)&lt;0,0,IF((V$27-$I271)=0,$M271*$P271/12*(12-$J271+1),IF((V$27-$I271)&lt;$O271,$M271*$P271,IF((V$27-$I271)=$O271,$M271-SUM($Q271:U271),0))))))</f>
        <v>220000</v>
      </c>
      <c r="W271" s="88">
        <f>IF($N271="정률법",IF((W$27-$I271)&lt;0,0,IF((W$27-$I271)=0,$M271*$P271/12*(12-$J271+1),IF((W$27-$I271)&lt;$O271,($M271-SUM($P271:V271))*$P271,IF((W$27-$I271)=$O271,$M271-SUM($N271:V271),0)))),IF($N271="정액법",IF((W$27-$I271)&lt;0,0,IF((W$27-$I271)=0,$M271*$P271/12*(12-$J271+1),IF((W$27-$I271)&lt;$O271,$M271*$P271,IF((W$27-$I271)=$O271,$M271-SUM($Q271:V271),0))))))</f>
        <v>220000</v>
      </c>
      <c r="X271" s="88">
        <f>IF($N271="정률법",IF((X$27-$I271)&lt;0,0,IF((X$27-$I271)=0,$M271*$P271/12*(12-$J271+1),IF((X$27-$I271)&lt;$O271,($M271-SUM($P271:W271))*$P271,IF((X$27-$I271)=$O271,$M271-SUM($N271:W271),0)))),IF($N271="정액법",IF((X$27-$I271)&lt;0,0,IF((X$27-$I271)=0,$M271*$P271/12*(12-$J271+1),IF((X$27-$I271)&lt;$O271,$M271*$P271,IF((X$27-$I271)=$O271,$M271-SUM($Q271:W271),0))))))</f>
        <v>220000</v>
      </c>
      <c r="Y271" s="88">
        <f>IF($N271="정률법",IF((Y$27-$I271)&lt;0,0,IF((Y$27-$I271)=0,$M271*$P271/12*(12-$J271+1),IF((Y$27-$I271)&lt;$O271,($M271-SUM($P271:X271))*$P271,IF((Y$27-$I271)=$O271,$M271-SUM($N271:X271),0)))),IF($N271="정액법",IF((Y$27-$I271)&lt;0,0,IF((Y$27-$I271)=0,$M271*$P271/12*(12-$J271+1),IF((Y$27-$I271)&lt;$O271,$M271*$P271,IF((Y$27-$I271)=$O271,$M271-SUM($Q271:X271),0))))))</f>
        <v>220000</v>
      </c>
      <c r="Z271" s="88">
        <f>IF($N271="정률법",IF((Z$27-$I271)&lt;0,0,IF((Z$27-$I271)=0,$M271*$P271/12*(12-$J271+1),IF((Z$27-$I271)&lt;$O271,($M271-SUM($P271:Y271))*$P271,IF((Z$27-$I271)=$O271,$M271-SUM($N271:Y271),0)))),IF($N271="정액법",IF((Z$27-$I271)&lt;0,0,IF((Z$27-$I271)=0,$M271*$P271/12*(12-$J271+1),IF((Z$27-$I271)&lt;$O271,$M271*$P271,IF((Z$27-$I271)=$O271,$M271-SUM($Q271:Y271),0))))))</f>
        <v>220000</v>
      </c>
      <c r="AA271" s="88">
        <f>IF($N271="정률법",IF((AA$27-$I271)&lt;0,0,IF((AA$27-$I271)=0,$M271*$P271/12*(12-$J271+1),IF((AA$27-$I271)&lt;$O271,($M271-SUM($P271:Z271))*$P271,IF((AA$27-$I271)=$O271,$M271-SUM($N271:Z271),0)))),IF($N271="정액법",IF((AA$27-$I271)&lt;0,0,IF((AA$27-$I271)=0,$M271*$P271/12*(12-$J271+1),IF((AA$27-$I271)&lt;$O271,$M271*$P271,IF((AA$27-$I271)=$O271,$M271-SUM($Q271:Z271),0))))))</f>
        <v>220000</v>
      </c>
      <c r="AB271" s="88">
        <f>IF($N271="정률법",IF((AB$27-$I271)&lt;0,0,IF((AB$27-$I271)=0,$M271*$P271/12*(12-$J271+1),IF((AB$27-$I271)&lt;$O271,($M271-SUM($P271:AA271))*$P271,IF((AB$27-$I271)=$O271,$M271-SUM($N271:AA271),0)))),IF($N271="정액법",IF((AB$27-$I271)&lt;0,0,IF((AB$27-$I271)=0,$M271*$P271/12*(12-$J271+1),IF((AB$27-$I271)&lt;$O271,$M271*$P271,IF((AB$27-$I271)=$O271,$M271-SUM($Q271:AA271),0))))))</f>
        <v>220000</v>
      </c>
      <c r="AC271" s="88">
        <f>IF($N271="정률법",IF((AC$27-$I271)&lt;0,0,IF((AC$27-$I271)=0,$M271*$P271/12*(12-$J271+1),IF((AC$27-$I271)&lt;$O271,($M271-SUM($P271:AB271))*$P271,IF((AC$27-$I271)=$O271,$M271-SUM($N271:AB271),0)))),IF($N271="정액법",IF((AC$27-$I271)&lt;0,0,IF((AC$27-$I271)=0,$M271*$P271/12*(12-$J271+1),IF((AC$27-$I271)&lt;$O271,$M271*$P271,IF((AC$27-$I271)=$O271,$M271-SUM($Q271:AB271),0))))))</f>
        <v>220000</v>
      </c>
      <c r="AD271" s="88">
        <f>IF($N271="정률법",IF((AD$27-$I271)&lt;0,0,IF((AD$27-$I271)=0,$M271*$P271/12*(12-$J271+1),IF((AD$27-$I271)&lt;$O271,($M271-SUM($P271:AC271))*$P271,IF((AD$27-$I271)=$O271,$M271-SUM($N271:AC271),0)))),IF($N271="정액법",IF((AD$27-$I271)&lt;0,0,IF((AD$27-$I271)=0,$M271*$P271/12*(12-$J271+1),IF((AD$27-$I271)&lt;$O271,$M271*$P271,IF((AD$27-$I271)=$O271,$M271-SUM($Q271:AC271),0))))))</f>
        <v>220000</v>
      </c>
      <c r="AE271" s="89"/>
      <c r="AF271" s="90">
        <f t="shared" si="147"/>
        <v>2181666.6666666665</v>
      </c>
      <c r="AG271" s="88">
        <f t="shared" si="140"/>
        <v>18333.333333333489</v>
      </c>
      <c r="AH271" s="91">
        <f t="shared" si="141"/>
        <v>14666</v>
      </c>
      <c r="AI271" s="77" t="s">
        <v>232</v>
      </c>
      <c r="AJ271" s="77"/>
      <c r="AK271" s="77"/>
      <c r="AL271" s="77"/>
      <c r="AM271" s="77"/>
      <c r="AN271" s="92" t="s">
        <v>260</v>
      </c>
    </row>
    <row r="272" spans="2:40" s="47" customFormat="1" ht="13.5" outlineLevel="2">
      <c r="B272" s="76">
        <v>14</v>
      </c>
      <c r="C272" s="77" t="s">
        <v>294</v>
      </c>
      <c r="D272" s="77" t="s">
        <v>295</v>
      </c>
      <c r="E272" s="78" t="s">
        <v>296</v>
      </c>
      <c r="F272" s="77">
        <v>1</v>
      </c>
      <c r="G272" s="191"/>
      <c r="H272" s="79">
        <v>42058</v>
      </c>
      <c r="I272" s="80">
        <f t="shared" si="142"/>
        <v>2015</v>
      </c>
      <c r="J272" s="81" t="str">
        <f t="shared" si="143"/>
        <v>02</v>
      </c>
      <c r="K272" s="82">
        <v>2000000</v>
      </c>
      <c r="L272" s="82">
        <v>500000</v>
      </c>
      <c r="M272" s="83">
        <f t="shared" si="146"/>
        <v>2500000</v>
      </c>
      <c r="N272" s="84" t="s">
        <v>65</v>
      </c>
      <c r="O272" s="85">
        <v>10</v>
      </c>
      <c r="P272" s="86">
        <f>IF($N272="정액법",VLOOKUP($O272,[1]Data!$J$3:$L$62,2),IF($N272="정률법",VLOOKUP($O272,[1]Data!$J$3:$L$62,3),"입력검증"))</f>
        <v>0.1</v>
      </c>
      <c r="Q272" s="108"/>
      <c r="R272" s="108"/>
      <c r="S272" s="108"/>
      <c r="T272" s="108"/>
      <c r="U272" s="88">
        <f>IF($N272="정률법",IF((U$27-$I272)&lt;0,0,IF((U$27-$I272)=0,$M272*$P272/12*(12-$J272+1),IF((U$27-$I272)&lt;$O272,($M272-SUM($P272:T272))*$P272,IF((U$27-$I272)=$O272,$M272-SUM($N272:T272),0)))),IF($N272="정액법",IF((U$27-$I272)&lt;0,0,IF((U$27-$I272)=0,$M272*$P272/12*(12-$J272+1),IF((U$27-$I272)&lt;$O272,$M272*$P272,IF((U$27-$I272)=$O272,$M272-SUM($Q272:T272),0))))))</f>
        <v>229166.66666666666</v>
      </c>
      <c r="V272" s="88">
        <f>IF($N272="정률법",IF((V$27-$I272)&lt;0,0,IF((V$27-$I272)=0,$M272*$P272/12*(12-$J272+1),IF((V$27-$I272)&lt;$O272,($M272-SUM($P272:U272))*$P272,IF((V$27-$I272)=$O272,$M272-SUM($N272:U272),0)))),IF($N272="정액법",IF((V$27-$I272)&lt;0,0,IF((V$27-$I272)=0,$M272*$P272/12*(12-$J272+1),IF((V$27-$I272)&lt;$O272,$M272*$P272,IF((V$27-$I272)=$O272,$M272-SUM($Q272:U272),0))))))</f>
        <v>250000</v>
      </c>
      <c r="W272" s="88">
        <f>IF($N272="정률법",IF((W$27-$I272)&lt;0,0,IF((W$27-$I272)=0,$M272*$P272/12*(12-$J272+1),IF((W$27-$I272)&lt;$O272,($M272-SUM($P272:V272))*$P272,IF((W$27-$I272)=$O272,$M272-SUM($N272:V272),0)))),IF($N272="정액법",IF((W$27-$I272)&lt;0,0,IF((W$27-$I272)=0,$M272*$P272/12*(12-$J272+1),IF((W$27-$I272)&lt;$O272,$M272*$P272,IF((W$27-$I272)=$O272,$M272-SUM($Q272:V272),0))))))</f>
        <v>250000</v>
      </c>
      <c r="X272" s="88">
        <f>IF($N272="정률법",IF((X$27-$I272)&lt;0,0,IF((X$27-$I272)=0,$M272*$P272/12*(12-$J272+1),IF((X$27-$I272)&lt;$O272,($M272-SUM($P272:W272))*$P272,IF((X$27-$I272)=$O272,$M272-SUM($N272:W272),0)))),IF($N272="정액법",IF((X$27-$I272)&lt;0,0,IF((X$27-$I272)=0,$M272*$P272/12*(12-$J272+1),IF((X$27-$I272)&lt;$O272,$M272*$P272,IF((X$27-$I272)=$O272,$M272-SUM($Q272:W272),0))))))</f>
        <v>250000</v>
      </c>
      <c r="Y272" s="88">
        <f>IF($N272="정률법",IF((Y$27-$I272)&lt;0,0,IF((Y$27-$I272)=0,$M272*$P272/12*(12-$J272+1),IF((Y$27-$I272)&lt;$O272,($M272-SUM($P272:X272))*$P272,IF((Y$27-$I272)=$O272,$M272-SUM($N272:X272),0)))),IF($N272="정액법",IF((Y$27-$I272)&lt;0,0,IF((Y$27-$I272)=0,$M272*$P272/12*(12-$J272+1),IF((Y$27-$I272)&lt;$O272,$M272*$P272,IF((Y$27-$I272)=$O272,$M272-SUM($Q272:X272),0))))))</f>
        <v>250000</v>
      </c>
      <c r="Z272" s="88">
        <f>IF($N272="정률법",IF((Z$27-$I272)&lt;0,0,IF((Z$27-$I272)=0,$M272*$P272/12*(12-$J272+1),IF((Z$27-$I272)&lt;$O272,($M272-SUM($P272:Y272))*$P272,IF((Z$27-$I272)=$O272,$M272-SUM($N272:Y272),0)))),IF($N272="정액법",IF((Z$27-$I272)&lt;0,0,IF((Z$27-$I272)=0,$M272*$P272/12*(12-$J272+1),IF((Z$27-$I272)&lt;$O272,$M272*$P272,IF((Z$27-$I272)=$O272,$M272-SUM($Q272:Y272),0))))))</f>
        <v>250000</v>
      </c>
      <c r="AA272" s="88">
        <f>IF($N272="정률법",IF((AA$27-$I272)&lt;0,0,IF((AA$27-$I272)=0,$M272*$P272/12*(12-$J272+1),IF((AA$27-$I272)&lt;$O272,($M272-SUM($P272:Z272))*$P272,IF((AA$27-$I272)=$O272,$M272-SUM($N272:Z272),0)))),IF($N272="정액법",IF((AA$27-$I272)&lt;0,0,IF((AA$27-$I272)=0,$M272*$P272/12*(12-$J272+1),IF((AA$27-$I272)&lt;$O272,$M272*$P272,IF((AA$27-$I272)=$O272,$M272-SUM($Q272:Z272),0))))))</f>
        <v>250000</v>
      </c>
      <c r="AB272" s="88">
        <f>IF($N272="정률법",IF((AB$27-$I272)&lt;0,0,IF((AB$27-$I272)=0,$M272*$P272/12*(12-$J272+1),IF((AB$27-$I272)&lt;$O272,($M272-SUM($P272:AA272))*$P272,IF((AB$27-$I272)=$O272,$M272-SUM($N272:AA272),0)))),IF($N272="정액법",IF((AB$27-$I272)&lt;0,0,IF((AB$27-$I272)=0,$M272*$P272/12*(12-$J272+1),IF((AB$27-$I272)&lt;$O272,$M272*$P272,IF((AB$27-$I272)=$O272,$M272-SUM($Q272:AA272),0))))))</f>
        <v>250000</v>
      </c>
      <c r="AC272" s="88">
        <f>IF($N272="정률법",IF((AC$27-$I272)&lt;0,0,IF((AC$27-$I272)=0,$M272*$P272/12*(12-$J272+1),IF((AC$27-$I272)&lt;$O272,($M272-SUM($P272:AB272))*$P272,IF((AC$27-$I272)=$O272,$M272-SUM($N272:AB272),0)))),IF($N272="정액법",IF((AC$27-$I272)&lt;0,0,IF((AC$27-$I272)=0,$M272*$P272/12*(12-$J272+1),IF((AC$27-$I272)&lt;$O272,$M272*$P272,IF((AC$27-$I272)=$O272,$M272-SUM($Q272:AB272),0))))))</f>
        <v>250000</v>
      </c>
      <c r="AD272" s="88">
        <f>IF($N272="정률법",IF((AD$27-$I272)&lt;0,0,IF((AD$27-$I272)=0,$M272*$P272/12*(12-$J272+1),IF((AD$27-$I272)&lt;$O272,($M272-SUM($P272:AC272))*$P272,IF((AD$27-$I272)=$O272,$M272-SUM($N272:AC272),0)))),IF($N272="정액법",IF((AD$27-$I272)&lt;0,0,IF((AD$27-$I272)=0,$M272*$P272/12*(12-$J272+1),IF((AD$27-$I272)&lt;$O272,$M272*$P272,IF((AD$27-$I272)=$O272,$M272-SUM($Q272:AC272),0))))))</f>
        <v>250000</v>
      </c>
      <c r="AE272" s="89"/>
      <c r="AF272" s="90">
        <f t="shared" si="147"/>
        <v>2479166.6666666665</v>
      </c>
      <c r="AG272" s="88">
        <f t="shared" si="140"/>
        <v>20833.333333333489</v>
      </c>
      <c r="AH272" s="91">
        <f t="shared" si="141"/>
        <v>16666</v>
      </c>
      <c r="AI272" s="77" t="s">
        <v>232</v>
      </c>
      <c r="AJ272" s="77"/>
      <c r="AK272" s="77"/>
      <c r="AL272" s="77"/>
      <c r="AM272" s="77"/>
      <c r="AN272" s="92" t="s">
        <v>260</v>
      </c>
    </row>
    <row r="273" spans="2:40" s="47" customFormat="1" ht="13.5" outlineLevel="2">
      <c r="B273" s="76">
        <v>15</v>
      </c>
      <c r="C273" s="77" t="s">
        <v>297</v>
      </c>
      <c r="D273" s="77" t="s">
        <v>298</v>
      </c>
      <c r="E273" s="78" t="s">
        <v>299</v>
      </c>
      <c r="F273" s="77">
        <v>1</v>
      </c>
      <c r="G273" s="191"/>
      <c r="H273" s="79">
        <v>42058</v>
      </c>
      <c r="I273" s="80">
        <f t="shared" si="142"/>
        <v>2015</v>
      </c>
      <c r="J273" s="81" t="str">
        <f t="shared" si="143"/>
        <v>02</v>
      </c>
      <c r="K273" s="82">
        <v>256000</v>
      </c>
      <c r="L273" s="82">
        <v>64000</v>
      </c>
      <c r="M273" s="83">
        <f t="shared" si="146"/>
        <v>320000</v>
      </c>
      <c r="N273" s="84" t="s">
        <v>65</v>
      </c>
      <c r="O273" s="85">
        <v>10</v>
      </c>
      <c r="P273" s="86">
        <f>IF($N273="정액법",VLOOKUP($O273,[1]Data!$J$3:$L$62,2),IF($N273="정률법",VLOOKUP($O273,[1]Data!$J$3:$L$62,3),"입력검증"))</f>
        <v>0.1</v>
      </c>
      <c r="Q273" s="108"/>
      <c r="R273" s="108"/>
      <c r="S273" s="108"/>
      <c r="T273" s="108"/>
      <c r="U273" s="88">
        <f>IF($N273="정률법",IF((U$27-$I273)&lt;0,0,IF((U$27-$I273)=0,$M273*$P273/12*(12-$J273+1),IF((U$27-$I273)&lt;$O273,($M273-SUM($P273:T273))*$P273,IF((U$27-$I273)=$O273,$M273-SUM($N273:T273),0)))),IF($N273="정액법",IF((U$27-$I273)&lt;0,0,IF((U$27-$I273)=0,$M273*$P273/12*(12-$J273+1),IF((U$27-$I273)&lt;$O273,$M273*$P273,IF((U$27-$I273)=$O273,$M273-SUM($Q273:T273),0))))))</f>
        <v>29333.333333333332</v>
      </c>
      <c r="V273" s="88">
        <f>IF($N273="정률법",IF((V$27-$I273)&lt;0,0,IF((V$27-$I273)=0,$M273*$P273/12*(12-$J273+1),IF((V$27-$I273)&lt;$O273,($M273-SUM($P273:U273))*$P273,IF((V$27-$I273)=$O273,$M273-SUM($N273:U273),0)))),IF($N273="정액법",IF((V$27-$I273)&lt;0,0,IF((V$27-$I273)=0,$M273*$P273/12*(12-$J273+1),IF((V$27-$I273)&lt;$O273,$M273*$P273,IF((V$27-$I273)=$O273,$M273-SUM($Q273:U273),0))))))</f>
        <v>32000</v>
      </c>
      <c r="W273" s="88">
        <f>IF($N273="정률법",IF((W$27-$I273)&lt;0,0,IF((W$27-$I273)=0,$M273*$P273/12*(12-$J273+1),IF((W$27-$I273)&lt;$O273,($M273-SUM($P273:V273))*$P273,IF((W$27-$I273)=$O273,$M273-SUM($N273:V273),0)))),IF($N273="정액법",IF((W$27-$I273)&lt;0,0,IF((W$27-$I273)=0,$M273*$P273/12*(12-$J273+1),IF((W$27-$I273)&lt;$O273,$M273*$P273,IF((W$27-$I273)=$O273,$M273-SUM($Q273:V273),0))))))</f>
        <v>32000</v>
      </c>
      <c r="X273" s="88">
        <f>IF($N273="정률법",IF((X$27-$I273)&lt;0,0,IF((X$27-$I273)=0,$M273*$P273/12*(12-$J273+1),IF((X$27-$I273)&lt;$O273,($M273-SUM($P273:W273))*$P273,IF((X$27-$I273)=$O273,$M273-SUM($N273:W273),0)))),IF($N273="정액법",IF((X$27-$I273)&lt;0,0,IF((X$27-$I273)=0,$M273*$P273/12*(12-$J273+1),IF((X$27-$I273)&lt;$O273,$M273*$P273,IF((X$27-$I273)=$O273,$M273-SUM($Q273:W273),0))))))</f>
        <v>32000</v>
      </c>
      <c r="Y273" s="88">
        <f>IF($N273="정률법",IF((Y$27-$I273)&lt;0,0,IF((Y$27-$I273)=0,$M273*$P273/12*(12-$J273+1),IF((Y$27-$I273)&lt;$O273,($M273-SUM($P273:X273))*$P273,IF((Y$27-$I273)=$O273,$M273-SUM($N273:X273),0)))),IF($N273="정액법",IF((Y$27-$I273)&lt;0,0,IF((Y$27-$I273)=0,$M273*$P273/12*(12-$J273+1),IF((Y$27-$I273)&lt;$O273,$M273*$P273,IF((Y$27-$I273)=$O273,$M273-SUM($Q273:X273),0))))))</f>
        <v>32000</v>
      </c>
      <c r="Z273" s="88">
        <f>IF($N273="정률법",IF((Z$27-$I273)&lt;0,0,IF((Z$27-$I273)=0,$M273*$P273/12*(12-$J273+1),IF((Z$27-$I273)&lt;$O273,($M273-SUM($P273:Y273))*$P273,IF((Z$27-$I273)=$O273,$M273-SUM($N273:Y273),0)))),IF($N273="정액법",IF((Z$27-$I273)&lt;0,0,IF((Z$27-$I273)=0,$M273*$P273/12*(12-$J273+1),IF((Z$27-$I273)&lt;$O273,$M273*$P273,IF((Z$27-$I273)=$O273,$M273-SUM($Q273:Y273),0))))))</f>
        <v>32000</v>
      </c>
      <c r="AA273" s="88">
        <f>IF($N273="정률법",IF((AA$27-$I273)&lt;0,0,IF((AA$27-$I273)=0,$M273*$P273/12*(12-$J273+1),IF((AA$27-$I273)&lt;$O273,($M273-SUM($P273:Z273))*$P273,IF((AA$27-$I273)=$O273,$M273-SUM($N273:Z273),0)))),IF($N273="정액법",IF((AA$27-$I273)&lt;0,0,IF((AA$27-$I273)=0,$M273*$P273/12*(12-$J273+1),IF((AA$27-$I273)&lt;$O273,$M273*$P273,IF((AA$27-$I273)=$O273,$M273-SUM($Q273:Z273),0))))))</f>
        <v>32000</v>
      </c>
      <c r="AB273" s="88">
        <f>IF($N273="정률법",IF((AB$27-$I273)&lt;0,0,IF((AB$27-$I273)=0,$M273*$P273/12*(12-$J273+1),IF((AB$27-$I273)&lt;$O273,($M273-SUM($P273:AA273))*$P273,IF((AB$27-$I273)=$O273,$M273-SUM($N273:AA273),0)))),IF($N273="정액법",IF((AB$27-$I273)&lt;0,0,IF((AB$27-$I273)=0,$M273*$P273/12*(12-$J273+1),IF((AB$27-$I273)&lt;$O273,$M273*$P273,IF((AB$27-$I273)=$O273,$M273-SUM($Q273:AA273),0))))))</f>
        <v>32000</v>
      </c>
      <c r="AC273" s="88">
        <f>IF($N273="정률법",IF((AC$27-$I273)&lt;0,0,IF((AC$27-$I273)=0,$M273*$P273/12*(12-$J273+1),IF((AC$27-$I273)&lt;$O273,($M273-SUM($P273:AB273))*$P273,IF((AC$27-$I273)=$O273,$M273-SUM($N273:AB273),0)))),IF($N273="정액법",IF((AC$27-$I273)&lt;0,0,IF((AC$27-$I273)=0,$M273*$P273/12*(12-$J273+1),IF((AC$27-$I273)&lt;$O273,$M273*$P273,IF((AC$27-$I273)=$O273,$M273-SUM($Q273:AB273),0))))))</f>
        <v>32000</v>
      </c>
      <c r="AD273" s="88">
        <f>IF($N273="정률법",IF((AD$27-$I273)&lt;0,0,IF((AD$27-$I273)=0,$M273*$P273/12*(12-$J273+1),IF((AD$27-$I273)&lt;$O273,($M273-SUM($P273:AC273))*$P273,IF((AD$27-$I273)=$O273,$M273-SUM($N273:AC273),0)))),IF($N273="정액법",IF((AD$27-$I273)&lt;0,0,IF((AD$27-$I273)=0,$M273*$P273/12*(12-$J273+1),IF((AD$27-$I273)&lt;$O273,$M273*$P273,IF((AD$27-$I273)=$O273,$M273-SUM($Q273:AC273),0))))))</f>
        <v>32000</v>
      </c>
      <c r="AE273" s="89"/>
      <c r="AF273" s="90">
        <f t="shared" si="147"/>
        <v>317333.33333333331</v>
      </c>
      <c r="AG273" s="88">
        <f t="shared" si="140"/>
        <v>2666.6666666666861</v>
      </c>
      <c r="AH273" s="91">
        <f t="shared" si="141"/>
        <v>2133</v>
      </c>
      <c r="AI273" s="77" t="s">
        <v>232</v>
      </c>
      <c r="AJ273" s="77"/>
      <c r="AK273" s="77"/>
      <c r="AL273" s="77"/>
      <c r="AM273" s="77"/>
      <c r="AN273" s="92" t="s">
        <v>260</v>
      </c>
    </row>
    <row r="274" spans="2:40" s="47" customFormat="1" ht="13.5" outlineLevel="2">
      <c r="B274" s="76">
        <v>16</v>
      </c>
      <c r="C274" s="77" t="s">
        <v>300</v>
      </c>
      <c r="D274" s="77" t="s">
        <v>301</v>
      </c>
      <c r="E274" s="78" t="s">
        <v>302</v>
      </c>
      <c r="F274" s="77">
        <v>1</v>
      </c>
      <c r="G274" s="191"/>
      <c r="H274" s="79">
        <v>42059</v>
      </c>
      <c r="I274" s="80">
        <f t="shared" si="142"/>
        <v>2015</v>
      </c>
      <c r="J274" s="81" t="str">
        <f t="shared" si="143"/>
        <v>02</v>
      </c>
      <c r="K274" s="82">
        <v>36000000</v>
      </c>
      <c r="L274" s="82">
        <v>9000000</v>
      </c>
      <c r="M274" s="83">
        <f t="shared" si="146"/>
        <v>45000000</v>
      </c>
      <c r="N274" s="84" t="s">
        <v>65</v>
      </c>
      <c r="O274" s="85">
        <v>6</v>
      </c>
      <c r="P274" s="86">
        <f>IF($N274="정액법",VLOOKUP($O274,[1]Data!$J$3:$L$62,2),IF($N274="정률법",VLOOKUP($O274,[1]Data!$J$3:$L$62,3),"입력검증"))</f>
        <v>0.16600000000000001</v>
      </c>
      <c r="Q274" s="108"/>
      <c r="R274" s="108"/>
      <c r="S274" s="108"/>
      <c r="T274" s="108"/>
      <c r="U274" s="88">
        <f>IF($N274="정률법",IF((U$27-$I274)&lt;0,0,IF((U$27-$I274)=0,$M274*$P274/12*(12-$J274+1),IF((U$27-$I274)&lt;$O274,($M274-SUM($P274:T274))*$P274,IF((U$27-$I274)=$O274,$M274-SUM($N274:T274),0)))),IF($N274="정액법",IF((U$27-$I274)&lt;0,0,IF((U$27-$I274)=0,$M274*$P274/12*(12-$J274+1),IF((U$27-$I274)&lt;$O274,$M274*$P274,IF((U$27-$I274)=$O274,$M274-SUM($Q274:T274),0))))))</f>
        <v>6847500</v>
      </c>
      <c r="V274" s="88">
        <f>IF($N274="정률법",IF((V$27-$I274)&lt;0,0,IF((V$27-$I274)=0,$M274*$P274/12*(12-$J274+1),IF((V$27-$I274)&lt;$O274,($M274-SUM($P274:U274))*$P274,IF((V$27-$I274)=$O274,$M274-SUM($N274:U274),0)))),IF($N274="정액법",IF((V$27-$I274)&lt;0,0,IF((V$27-$I274)=0,$M274*$P274/12*(12-$J274+1),IF((V$27-$I274)&lt;$O274,$M274*$P274,IF((V$27-$I274)=$O274,$M274-SUM($Q274:U274),0))))))</f>
        <v>7470000</v>
      </c>
      <c r="W274" s="88">
        <f>IF($N274="정률법",IF((W$27-$I274)&lt;0,0,IF((W$27-$I274)=0,$M274*$P274/12*(12-$J274+1),IF((W$27-$I274)&lt;$O274,($M274-SUM($P274:V274))*$P274,IF((W$27-$I274)=$O274,$M274-SUM($N274:V274),0)))),IF($N274="정액법",IF((W$27-$I274)&lt;0,0,IF((W$27-$I274)=0,$M274*$P274/12*(12-$J274+1),IF((W$27-$I274)&lt;$O274,$M274*$P274,IF((W$27-$I274)=$O274,$M274-SUM($Q274:V274),0))))))</f>
        <v>7470000</v>
      </c>
      <c r="X274" s="88">
        <f>IF($N274="정률법",IF((X$27-$I274)&lt;0,0,IF((X$27-$I274)=0,$M274*$P274/12*(12-$J274+1),IF((X$27-$I274)&lt;$O274,($M274-SUM($P274:W274))*$P274,IF((X$27-$I274)=$O274,$M274-SUM($N274:W274),0)))),IF($N274="정액법",IF((X$27-$I274)&lt;0,0,IF((X$27-$I274)=0,$M274*$P274/12*(12-$J274+1),IF((X$27-$I274)&lt;$O274,$M274*$P274,IF((X$27-$I274)=$O274,$M274-SUM($Q274:W274),0))))))</f>
        <v>7470000</v>
      </c>
      <c r="Y274" s="88">
        <f>IF($N274="정률법",IF((Y$27-$I274)&lt;0,0,IF((Y$27-$I274)=0,$M274*$P274/12*(12-$J274+1),IF((Y$27-$I274)&lt;$O274,($M274-SUM($P274:X274))*$P274,IF((Y$27-$I274)=$O274,$M274-SUM($N274:X274),0)))),IF($N274="정액법",IF((Y$27-$I274)&lt;0,0,IF((Y$27-$I274)=0,$M274*$P274/12*(12-$J274+1),IF((Y$27-$I274)&lt;$O274,$M274*$P274,IF((Y$27-$I274)=$O274,$M274-SUM($Q274:X274),0))))))</f>
        <v>7470000</v>
      </c>
      <c r="Z274" s="88">
        <f>IF($N274="정률법",IF((Z$27-$I274)&lt;0,0,IF((Z$27-$I274)=0,$M274*$P274/12*(12-$J274+1),IF((Z$27-$I274)&lt;$O274,($M274-SUM($P274:Y274))*$P274,IF((Z$27-$I274)=$O274,$M274-SUM($N274:Y274),0)))),IF($N274="정액법",IF((Z$27-$I274)&lt;0,0,IF((Z$27-$I274)=0,$M274*$P274/12*(12-$J274+1),IF((Z$27-$I274)&lt;$O274,$M274*$P274,IF((Z$27-$I274)=$O274,$M274-SUM($Q274:Y274),0))))))</f>
        <v>7470000</v>
      </c>
      <c r="AA274" s="88">
        <f>IF($N274="정률법",IF((AA$27-$I274)&lt;0,0,IF((AA$27-$I274)=0,$M274*$P274/12*(12-$J274+1),IF((AA$27-$I274)&lt;$O274,($M274-SUM($P274:Z274))*$P274,IF((AA$27-$I274)=$O274,$M274-SUM($N274:Z274),0)))),IF($N274="정액법",IF((AA$27-$I274)&lt;0,0,IF((AA$27-$I274)=0,$M274*$P274/12*(12-$J274+1),IF((AA$27-$I274)&lt;$O274,$M274*$P274,IF((AA$27-$I274)=$O274,$M274-SUM($Q274:Z274),0))))))</f>
        <v>802500</v>
      </c>
      <c r="AB274" s="88">
        <f>IF($N274="정률법",IF((AB$27-$I274)&lt;0,0,IF((AB$27-$I274)=0,$M274*$P274/12*(12-$J274+1),IF((AB$27-$I274)&lt;$O274,($M274-SUM($P274:AA274))*$P274,IF((AB$27-$I274)=$O274,$M274-SUM($N274:AA274),0)))),IF($N274="정액법",IF((AB$27-$I274)&lt;0,0,IF((AB$27-$I274)=0,$M274*$P274/12*(12-$J274+1),IF((AB$27-$I274)&lt;$O274,$M274*$P274,IF((AB$27-$I274)=$O274,$M274-SUM($Q274:AA274),0))))))</f>
        <v>0</v>
      </c>
      <c r="AC274" s="88">
        <f>IF($N274="정률법",IF((AC$27-$I274)&lt;0,0,IF((AC$27-$I274)=0,$M274*$P274/12*(12-$J274+1),IF((AC$27-$I274)&lt;$O274,($M274-SUM($P274:AB274))*$P274,IF((AC$27-$I274)=$O274,$M274-SUM($N274:AB274),0)))),IF($N274="정액법",IF((AC$27-$I274)&lt;0,0,IF((AC$27-$I274)=0,$M274*$P274/12*(12-$J274+1),IF((AC$27-$I274)&lt;$O274,$M274*$P274,IF((AC$27-$I274)=$O274,$M274-SUM($Q274:AB274),0))))))</f>
        <v>0</v>
      </c>
      <c r="AD274" s="88">
        <f>IF($N274="정률법",IF((AD$27-$I274)&lt;0,0,IF((AD$27-$I274)=0,$M274*$P274/12*(12-$J274+1),IF((AD$27-$I274)&lt;$O274,($M274-SUM($P274:AC274))*$P274,IF((AD$27-$I274)=$O274,$M274-SUM($N274:AC274),0)))),IF($N274="정액법",IF((AD$27-$I274)&lt;0,0,IF((AD$27-$I274)=0,$M274*$P274/12*(12-$J274+1),IF((AD$27-$I274)&lt;$O274,$M274*$P274,IF((AD$27-$I274)=$O274,$M274-SUM($Q274:AC274),0))))))</f>
        <v>0</v>
      </c>
      <c r="AE274" s="89"/>
      <c r="AF274" s="90">
        <f t="shared" si="147"/>
        <v>45000000</v>
      </c>
      <c r="AG274" s="88">
        <f t="shared" si="140"/>
        <v>0</v>
      </c>
      <c r="AH274" s="91">
        <f t="shared" si="141"/>
        <v>0</v>
      </c>
      <c r="AI274" s="77" t="s">
        <v>303</v>
      </c>
      <c r="AJ274" s="77"/>
      <c r="AK274" s="77"/>
      <c r="AL274" s="77"/>
      <c r="AM274" s="77"/>
      <c r="AN274" s="92" t="s">
        <v>71</v>
      </c>
    </row>
    <row r="275" spans="2:40" s="47" customFormat="1" ht="13.5" outlineLevel="2">
      <c r="B275" s="76">
        <v>17</v>
      </c>
      <c r="C275" s="77" t="s">
        <v>304</v>
      </c>
      <c r="D275" s="77" t="s">
        <v>190</v>
      </c>
      <c r="E275" s="78" t="s">
        <v>191</v>
      </c>
      <c r="F275" s="77">
        <v>1</v>
      </c>
      <c r="G275" s="191"/>
      <c r="H275" s="79">
        <v>42048</v>
      </c>
      <c r="I275" s="80">
        <f t="shared" si="142"/>
        <v>2015</v>
      </c>
      <c r="J275" s="81" t="str">
        <f t="shared" si="143"/>
        <v>02</v>
      </c>
      <c r="K275" s="82">
        <v>20580000</v>
      </c>
      <c r="L275" s="82">
        <v>5145000</v>
      </c>
      <c r="M275" s="83">
        <f t="shared" si="146"/>
        <v>25725000</v>
      </c>
      <c r="N275" s="84" t="s">
        <v>65</v>
      </c>
      <c r="O275" s="85">
        <v>6</v>
      </c>
      <c r="P275" s="86">
        <f>IF($N275="정액법",VLOOKUP($O275,[1]Data!$J$3:$L$62,2),IF($N275="정률법",VLOOKUP($O275,[1]Data!$J$3:$L$62,3),"입력검증"))</f>
        <v>0.16600000000000001</v>
      </c>
      <c r="Q275" s="108"/>
      <c r="R275" s="108"/>
      <c r="S275" s="108"/>
      <c r="T275" s="108"/>
      <c r="U275" s="88">
        <f>IF($N275="정률법",IF((U$27-$I275)&lt;0,0,IF((U$27-$I275)=0,$M275*$P275/12*(12-$J275+1),IF((U$27-$I275)&lt;$O275,($M275-SUM($P275:T275))*$P275,IF((U$27-$I275)=$O275,$M275-SUM($N275:T275),0)))),IF($N275="정액법",IF((U$27-$I275)&lt;0,0,IF((U$27-$I275)=0,$M275*$P275/12*(12-$J275+1),IF((U$27-$I275)&lt;$O275,$M275*$P275,IF((U$27-$I275)=$O275,$M275-SUM($Q275:T275),0))))))</f>
        <v>3914487.5</v>
      </c>
      <c r="V275" s="88">
        <f>IF($N275="정률법",IF((V$27-$I275)&lt;0,0,IF((V$27-$I275)=0,$M275*$P275/12*(12-$J275+1),IF((V$27-$I275)&lt;$O275,($M275-SUM($P275:U275))*$P275,IF((V$27-$I275)=$O275,$M275-SUM($N275:U275),0)))),IF($N275="정액법",IF((V$27-$I275)&lt;0,0,IF((V$27-$I275)=0,$M275*$P275/12*(12-$J275+1),IF((V$27-$I275)&lt;$O275,$M275*$P275,IF((V$27-$I275)=$O275,$M275-SUM($Q275:U275),0))))))</f>
        <v>4270350</v>
      </c>
      <c r="W275" s="88">
        <f>IF($N275="정률법",IF((W$27-$I275)&lt;0,0,IF((W$27-$I275)=0,$M275*$P275/12*(12-$J275+1),IF((W$27-$I275)&lt;$O275,($M275-SUM($P275:V275))*$P275,IF((W$27-$I275)=$O275,$M275-SUM($N275:V275),0)))),IF($N275="정액법",IF((W$27-$I275)&lt;0,0,IF((W$27-$I275)=0,$M275*$P275/12*(12-$J275+1),IF((W$27-$I275)&lt;$O275,$M275*$P275,IF((W$27-$I275)=$O275,$M275-SUM($Q275:V275),0))))))</f>
        <v>4270350</v>
      </c>
      <c r="X275" s="88">
        <f>IF($N275="정률법",IF((X$27-$I275)&lt;0,0,IF((X$27-$I275)=0,$M275*$P275/12*(12-$J275+1),IF((X$27-$I275)&lt;$O275,($M275-SUM($P275:W275))*$P275,IF((X$27-$I275)=$O275,$M275-SUM($N275:W275),0)))),IF($N275="정액법",IF((X$27-$I275)&lt;0,0,IF((X$27-$I275)=0,$M275*$P275/12*(12-$J275+1),IF((X$27-$I275)&lt;$O275,$M275*$P275,IF((X$27-$I275)=$O275,$M275-SUM($Q275:W275),0))))))</f>
        <v>4270350</v>
      </c>
      <c r="Y275" s="88">
        <f>IF($N275="정률법",IF((Y$27-$I275)&lt;0,0,IF((Y$27-$I275)=0,$M275*$P275/12*(12-$J275+1),IF((Y$27-$I275)&lt;$O275,($M275-SUM($P275:X275))*$P275,IF((Y$27-$I275)=$O275,$M275-SUM($N275:X275),0)))),IF($N275="정액법",IF((Y$27-$I275)&lt;0,0,IF((Y$27-$I275)=0,$M275*$P275/12*(12-$J275+1),IF((Y$27-$I275)&lt;$O275,$M275*$P275,IF((Y$27-$I275)=$O275,$M275-SUM($Q275:X275),0))))))</f>
        <v>4270350</v>
      </c>
      <c r="Z275" s="88">
        <f>IF($N275="정률법",IF((Z$27-$I275)&lt;0,0,IF((Z$27-$I275)=0,$M275*$P275/12*(12-$J275+1),IF((Z$27-$I275)&lt;$O275,($M275-SUM($P275:Y275))*$P275,IF((Z$27-$I275)=$O275,$M275-SUM($N275:Y275),0)))),IF($N275="정액법",IF((Z$27-$I275)&lt;0,0,IF((Z$27-$I275)=0,$M275*$P275/12*(12-$J275+1),IF((Z$27-$I275)&lt;$O275,$M275*$P275,IF((Z$27-$I275)=$O275,$M275-SUM($Q275:Y275),0))))))</f>
        <v>4270350</v>
      </c>
      <c r="AA275" s="88">
        <f>IF($N275="정률법",IF((AA$27-$I275)&lt;0,0,IF((AA$27-$I275)=0,$M275*$P275/12*(12-$J275+1),IF((AA$27-$I275)&lt;$O275,($M275-SUM($P275:Z275))*$P275,IF((AA$27-$I275)=$O275,$M275-SUM($N275:Z275),0)))),IF($N275="정액법",IF((AA$27-$I275)&lt;0,0,IF((AA$27-$I275)=0,$M275*$P275/12*(12-$J275+1),IF((AA$27-$I275)&lt;$O275,$M275*$P275,IF((AA$27-$I275)=$O275,$M275-SUM($Q275:Z275),0))))))</f>
        <v>458762.5</v>
      </c>
      <c r="AB275" s="88">
        <f>IF($N275="정률법",IF((AB$27-$I275)&lt;0,0,IF((AB$27-$I275)=0,$M275*$P275/12*(12-$J275+1),IF((AB$27-$I275)&lt;$O275,($M275-SUM($P275:AA275))*$P275,IF((AB$27-$I275)=$O275,$M275-SUM($N275:AA275),0)))),IF($N275="정액법",IF((AB$27-$I275)&lt;0,0,IF((AB$27-$I275)=0,$M275*$P275/12*(12-$J275+1),IF((AB$27-$I275)&lt;$O275,$M275*$P275,IF((AB$27-$I275)=$O275,$M275-SUM($Q275:AA275),0))))))</f>
        <v>0</v>
      </c>
      <c r="AC275" s="88">
        <f>IF($N275="정률법",IF((AC$27-$I275)&lt;0,0,IF((AC$27-$I275)=0,$M275*$P275/12*(12-$J275+1),IF((AC$27-$I275)&lt;$O275,($M275-SUM($P275:AB275))*$P275,IF((AC$27-$I275)=$O275,$M275-SUM($N275:AB275),0)))),IF($N275="정액법",IF((AC$27-$I275)&lt;0,0,IF((AC$27-$I275)=0,$M275*$P275/12*(12-$J275+1),IF((AC$27-$I275)&lt;$O275,$M275*$P275,IF((AC$27-$I275)=$O275,$M275-SUM($Q275:AB275),0))))))</f>
        <v>0</v>
      </c>
      <c r="AD275" s="88">
        <f>IF($N275="정률법",IF((AD$27-$I275)&lt;0,0,IF((AD$27-$I275)=0,$M275*$P275/12*(12-$J275+1),IF((AD$27-$I275)&lt;$O275,($M275-SUM($P275:AC275))*$P275,IF((AD$27-$I275)=$O275,$M275-SUM($N275:AC275),0)))),IF($N275="정액법",IF((AD$27-$I275)&lt;0,0,IF((AD$27-$I275)=0,$M275*$P275/12*(12-$J275+1),IF((AD$27-$I275)&lt;$O275,$M275*$P275,IF((AD$27-$I275)=$O275,$M275-SUM($Q275:AC275),0))))))</f>
        <v>0</v>
      </c>
      <c r="AE275" s="89"/>
      <c r="AF275" s="90">
        <f t="shared" si="147"/>
        <v>25725000</v>
      </c>
      <c r="AG275" s="88">
        <f t="shared" si="140"/>
        <v>0</v>
      </c>
      <c r="AH275" s="91">
        <f t="shared" si="141"/>
        <v>0</v>
      </c>
      <c r="AI275" s="77" t="s">
        <v>303</v>
      </c>
      <c r="AJ275" s="77"/>
      <c r="AK275" s="77"/>
      <c r="AL275" s="77"/>
      <c r="AM275" s="77"/>
      <c r="AN275" s="92" t="s">
        <v>71</v>
      </c>
    </row>
    <row r="276" spans="2:40" s="47" customFormat="1" ht="13.5" outlineLevel="2">
      <c r="B276" s="76">
        <v>18</v>
      </c>
      <c r="C276" s="77" t="s">
        <v>305</v>
      </c>
      <c r="D276" s="77" t="s">
        <v>194</v>
      </c>
      <c r="E276" s="78" t="s">
        <v>191</v>
      </c>
      <c r="F276" s="77">
        <v>1</v>
      </c>
      <c r="G276" s="191"/>
      <c r="H276" s="79">
        <v>42048</v>
      </c>
      <c r="I276" s="80">
        <f t="shared" si="142"/>
        <v>2015</v>
      </c>
      <c r="J276" s="81" t="str">
        <f t="shared" si="143"/>
        <v>02</v>
      </c>
      <c r="K276" s="82">
        <v>6720000</v>
      </c>
      <c r="L276" s="82">
        <v>1680000</v>
      </c>
      <c r="M276" s="83">
        <f t="shared" si="146"/>
        <v>8400000</v>
      </c>
      <c r="N276" s="84" t="s">
        <v>65</v>
      </c>
      <c r="O276" s="85">
        <v>6</v>
      </c>
      <c r="P276" s="86">
        <f>IF($N276="정액법",VLOOKUP($O276,[1]Data!$J$3:$L$62,2),IF($N276="정률법",VLOOKUP($O276,[1]Data!$J$3:$L$62,3),"입력검증"))</f>
        <v>0.16600000000000001</v>
      </c>
      <c r="Q276" s="108"/>
      <c r="R276" s="108"/>
      <c r="S276" s="108"/>
      <c r="T276" s="108"/>
      <c r="U276" s="88">
        <f>IF($N276="정률법",IF((U$27-$I276)&lt;0,0,IF((U$27-$I276)=0,$M276*$P276/12*(12-$J276+1),IF((U$27-$I276)&lt;$O276,($M276-SUM($P276:T276))*$P276,IF((U$27-$I276)=$O276,$M276-SUM($N276:T276),0)))),IF($N276="정액법",IF((U$27-$I276)&lt;0,0,IF((U$27-$I276)=0,$M276*$P276/12*(12-$J276+1),IF((U$27-$I276)&lt;$O276,$M276*$P276,IF((U$27-$I276)=$O276,$M276-SUM($Q276:T276),0))))))</f>
        <v>1278200</v>
      </c>
      <c r="V276" s="88">
        <f>IF($N276="정률법",IF((V$27-$I276)&lt;0,0,IF((V$27-$I276)=0,$M276*$P276/12*(12-$J276+1),IF((V$27-$I276)&lt;$O276,($M276-SUM($P276:U276))*$P276,IF((V$27-$I276)=$O276,$M276-SUM($N276:U276),0)))),IF($N276="정액법",IF((V$27-$I276)&lt;0,0,IF((V$27-$I276)=0,$M276*$P276/12*(12-$J276+1),IF((V$27-$I276)&lt;$O276,$M276*$P276,IF((V$27-$I276)=$O276,$M276-SUM($Q276:U276),0))))))</f>
        <v>1394400</v>
      </c>
      <c r="W276" s="88">
        <f>IF($N276="정률법",IF((W$27-$I276)&lt;0,0,IF((W$27-$I276)=0,$M276*$P276/12*(12-$J276+1),IF((W$27-$I276)&lt;$O276,($M276-SUM($P276:V276))*$P276,IF((W$27-$I276)=$O276,$M276-SUM($N276:V276),0)))),IF($N276="정액법",IF((W$27-$I276)&lt;0,0,IF((W$27-$I276)=0,$M276*$P276/12*(12-$J276+1),IF((W$27-$I276)&lt;$O276,$M276*$P276,IF((W$27-$I276)=$O276,$M276-SUM($Q276:V276),0))))))</f>
        <v>1394400</v>
      </c>
      <c r="X276" s="88">
        <f>IF($N276="정률법",IF((X$27-$I276)&lt;0,0,IF((X$27-$I276)=0,$M276*$P276/12*(12-$J276+1),IF((X$27-$I276)&lt;$O276,($M276-SUM($P276:W276))*$P276,IF((X$27-$I276)=$O276,$M276-SUM($N276:W276),0)))),IF($N276="정액법",IF((X$27-$I276)&lt;0,0,IF((X$27-$I276)=0,$M276*$P276/12*(12-$J276+1),IF((X$27-$I276)&lt;$O276,$M276*$P276,IF((X$27-$I276)=$O276,$M276-SUM($Q276:W276),0))))))</f>
        <v>1394400</v>
      </c>
      <c r="Y276" s="88">
        <f>IF($N276="정률법",IF((Y$27-$I276)&lt;0,0,IF((Y$27-$I276)=0,$M276*$P276/12*(12-$J276+1),IF((Y$27-$I276)&lt;$O276,($M276-SUM($P276:X276))*$P276,IF((Y$27-$I276)=$O276,$M276-SUM($N276:X276),0)))),IF($N276="정액법",IF((Y$27-$I276)&lt;0,0,IF((Y$27-$I276)=0,$M276*$P276/12*(12-$J276+1),IF((Y$27-$I276)&lt;$O276,$M276*$P276,IF((Y$27-$I276)=$O276,$M276-SUM($Q276:X276),0))))))</f>
        <v>1394400</v>
      </c>
      <c r="Z276" s="88">
        <f>IF($N276="정률법",IF((Z$27-$I276)&lt;0,0,IF((Z$27-$I276)=0,$M276*$P276/12*(12-$J276+1),IF((Z$27-$I276)&lt;$O276,($M276-SUM($P276:Y276))*$P276,IF((Z$27-$I276)=$O276,$M276-SUM($N276:Y276),0)))),IF($N276="정액법",IF((Z$27-$I276)&lt;0,0,IF((Z$27-$I276)=0,$M276*$P276/12*(12-$J276+1),IF((Z$27-$I276)&lt;$O276,$M276*$P276,IF((Z$27-$I276)=$O276,$M276-SUM($Q276:Y276),0))))))</f>
        <v>1394400</v>
      </c>
      <c r="AA276" s="88">
        <f>IF($N276="정률법",IF((AA$27-$I276)&lt;0,0,IF((AA$27-$I276)=0,$M276*$P276/12*(12-$J276+1),IF((AA$27-$I276)&lt;$O276,($M276-SUM($P276:Z276))*$P276,IF((AA$27-$I276)=$O276,$M276-SUM($N276:Z276),0)))),IF($N276="정액법",IF((AA$27-$I276)&lt;0,0,IF((AA$27-$I276)=0,$M276*$P276/12*(12-$J276+1),IF((AA$27-$I276)&lt;$O276,$M276*$P276,IF((AA$27-$I276)=$O276,$M276-SUM($Q276:Z276),0))))))</f>
        <v>149800</v>
      </c>
      <c r="AB276" s="88">
        <f>IF($N276="정률법",IF((AB$27-$I276)&lt;0,0,IF((AB$27-$I276)=0,$M276*$P276/12*(12-$J276+1),IF((AB$27-$I276)&lt;$O276,($M276-SUM($P276:AA276))*$P276,IF((AB$27-$I276)=$O276,$M276-SUM($N276:AA276),0)))),IF($N276="정액법",IF((AB$27-$I276)&lt;0,0,IF((AB$27-$I276)=0,$M276*$P276/12*(12-$J276+1),IF((AB$27-$I276)&lt;$O276,$M276*$P276,IF((AB$27-$I276)=$O276,$M276-SUM($Q276:AA276),0))))))</f>
        <v>0</v>
      </c>
      <c r="AC276" s="88">
        <f>IF($N276="정률법",IF((AC$27-$I276)&lt;0,0,IF((AC$27-$I276)=0,$M276*$P276/12*(12-$J276+1),IF((AC$27-$I276)&lt;$O276,($M276-SUM($P276:AB276))*$P276,IF((AC$27-$I276)=$O276,$M276-SUM($N276:AB276),0)))),IF($N276="정액법",IF((AC$27-$I276)&lt;0,0,IF((AC$27-$I276)=0,$M276*$P276/12*(12-$J276+1),IF((AC$27-$I276)&lt;$O276,$M276*$P276,IF((AC$27-$I276)=$O276,$M276-SUM($Q276:AB276),0))))))</f>
        <v>0</v>
      </c>
      <c r="AD276" s="88">
        <f>IF($N276="정률법",IF((AD$27-$I276)&lt;0,0,IF((AD$27-$I276)=0,$M276*$P276/12*(12-$J276+1),IF((AD$27-$I276)&lt;$O276,($M276-SUM($P276:AC276))*$P276,IF((AD$27-$I276)=$O276,$M276-SUM($N276:AC276),0)))),IF($N276="정액법",IF((AD$27-$I276)&lt;0,0,IF((AD$27-$I276)=0,$M276*$P276/12*(12-$J276+1),IF((AD$27-$I276)&lt;$O276,$M276*$P276,IF((AD$27-$I276)=$O276,$M276-SUM($Q276:AC276),0))))))</f>
        <v>0</v>
      </c>
      <c r="AE276" s="89"/>
      <c r="AF276" s="90">
        <f t="shared" si="147"/>
        <v>8400000</v>
      </c>
      <c r="AG276" s="88">
        <f t="shared" si="140"/>
        <v>0</v>
      </c>
      <c r="AH276" s="91">
        <f t="shared" si="141"/>
        <v>0</v>
      </c>
      <c r="AI276" s="77" t="s">
        <v>303</v>
      </c>
      <c r="AJ276" s="77"/>
      <c r="AK276" s="77"/>
      <c r="AL276" s="77"/>
      <c r="AM276" s="77"/>
      <c r="AN276" s="92" t="s">
        <v>71</v>
      </c>
    </row>
    <row r="277" spans="2:40" s="47" customFormat="1" ht="13.5" outlineLevel="2">
      <c r="B277" s="76">
        <v>19</v>
      </c>
      <c r="C277" s="77" t="s">
        <v>306</v>
      </c>
      <c r="D277" s="77" t="s">
        <v>307</v>
      </c>
      <c r="E277" s="78" t="s">
        <v>308</v>
      </c>
      <c r="F277" s="77">
        <v>1</v>
      </c>
      <c r="G277" s="191"/>
      <c r="H277" s="79">
        <v>42048</v>
      </c>
      <c r="I277" s="80">
        <f>VALUE(LEFT(TEXT($H277,"yyyy-mm-dd"),4))</f>
        <v>2015</v>
      </c>
      <c r="J277" s="81" t="str">
        <f>MID(TEXT($H277,"yyyy-mm-dd"),6,2)</f>
        <v>02</v>
      </c>
      <c r="K277" s="82">
        <v>120000000</v>
      </c>
      <c r="L277" s="82">
        <v>30000000</v>
      </c>
      <c r="M277" s="83">
        <f>K277+L277</f>
        <v>150000000</v>
      </c>
      <c r="N277" s="84" t="s">
        <v>65</v>
      </c>
      <c r="O277" s="85">
        <v>6</v>
      </c>
      <c r="P277" s="86">
        <f>IF($N277="정액법",VLOOKUP($O277,[1]Data!$J$3:$L$62,2),IF($N277="정률법",VLOOKUP($O277,[1]Data!$J$3:$L$62,3),"입력검증"))</f>
        <v>0.16600000000000001</v>
      </c>
      <c r="Q277" s="108"/>
      <c r="R277" s="108"/>
      <c r="S277" s="108"/>
      <c r="T277" s="108"/>
      <c r="U277" s="88">
        <f>IF($N277="정률법",IF((U$27-$I277)&lt;0,0,IF((U$27-$I277)=0,$M277*$P277/12*(12-$J277+1),IF((U$27-$I277)&lt;$O277,($M277-SUM($P277:T277))*$P277,IF((U$27-$I277)=$O277,$M277-SUM($N277:T277),0)))),IF($N277="정액법",IF((U$27-$I277)&lt;0,0,IF((U$27-$I277)=0,$M277*$P277/12*(12-$J277+1),IF((U$27-$I277)&lt;$O277,$M277*$P277,IF((U$27-$I277)=$O277,$M277-SUM($Q277:T277),0))))))</f>
        <v>22825000</v>
      </c>
      <c r="V277" s="88">
        <f>IF($N277="정률법",IF((V$27-$I277)&lt;0,0,IF((V$27-$I277)=0,$M277*$P277/12*(12-$J277+1),IF((V$27-$I277)&lt;$O277,($M277-SUM($P277:U277))*$P277,IF((V$27-$I277)=$O277,$M277-SUM($N277:U277),0)))),IF($N277="정액법",IF((V$27-$I277)&lt;0,0,IF((V$27-$I277)=0,$M277*$P277/12*(12-$J277+1),IF((V$27-$I277)&lt;$O277,$M277*$P277,IF((V$27-$I277)=$O277,$M277-SUM($Q277:U277),0))))))</f>
        <v>24900000</v>
      </c>
      <c r="W277" s="88">
        <f>IF($N277="정률법",IF((W$27-$I277)&lt;0,0,IF((W$27-$I277)=0,$M277*$P277/12*(12-$J277+1),IF((W$27-$I277)&lt;$O277,($M277-SUM($P277:V277))*$P277,IF((W$27-$I277)=$O277,$M277-SUM($N277:V277),0)))),IF($N277="정액법",IF((W$27-$I277)&lt;0,0,IF((W$27-$I277)=0,$M277*$P277/12*(12-$J277+1),IF((W$27-$I277)&lt;$O277,$M277*$P277,IF((W$27-$I277)=$O277,$M277-SUM($Q277:V277),0))))))</f>
        <v>24900000</v>
      </c>
      <c r="X277" s="88">
        <f>IF($N277="정률법",IF((X$27-$I277)&lt;0,0,IF((X$27-$I277)=0,$M277*$P277/12*(12-$J277+1),IF((X$27-$I277)&lt;$O277,($M277-SUM($P277:W277))*$P277,IF((X$27-$I277)=$O277,$M277-SUM($N277:W277),0)))),IF($N277="정액법",IF((X$27-$I277)&lt;0,0,IF((X$27-$I277)=0,$M277*$P277/12*(12-$J277+1),IF((X$27-$I277)&lt;$O277,$M277*$P277,IF((X$27-$I277)=$O277,$M277-SUM($Q277:W277),0))))))</f>
        <v>24900000</v>
      </c>
      <c r="Y277" s="88">
        <f>IF($N277="정률법",IF((Y$27-$I277)&lt;0,0,IF((Y$27-$I277)=0,$M277*$P277/12*(12-$J277+1),IF((Y$27-$I277)&lt;$O277,($M277-SUM($P277:X277))*$P277,IF((Y$27-$I277)=$O277,$M277-SUM($N277:X277),0)))),IF($N277="정액법",IF((Y$27-$I277)&lt;0,0,IF((Y$27-$I277)=0,$M277*$P277/12*(12-$J277+1),IF((Y$27-$I277)&lt;$O277,$M277*$P277,IF((Y$27-$I277)=$O277,$M277-SUM($Q277:X277),0))))))</f>
        <v>24900000</v>
      </c>
      <c r="Z277" s="88">
        <f>IF($N277="정률법",IF((Z$27-$I277)&lt;0,0,IF((Z$27-$I277)=0,$M277*$P277/12*(12-$J277+1),IF((Z$27-$I277)&lt;$O277,($M277-SUM($P277:Y277))*$P277,IF((Z$27-$I277)=$O277,$M277-SUM($N277:Y277),0)))),IF($N277="정액법",IF((Z$27-$I277)&lt;0,0,IF((Z$27-$I277)=0,$M277*$P277/12*(12-$J277+1),IF((Z$27-$I277)&lt;$O277,$M277*$P277,IF((Z$27-$I277)=$O277,$M277-SUM($Q277:Y277),0))))))</f>
        <v>24900000</v>
      </c>
      <c r="AA277" s="88">
        <f>IF($N277="정률법",IF((AA$27-$I277)&lt;0,0,IF((AA$27-$I277)=0,$M277*$P277/12*(12-$J277+1),IF((AA$27-$I277)&lt;$O277,($M277-SUM($P277:Z277))*$P277,IF((AA$27-$I277)=$O277,$M277-SUM($N277:Z277),0)))),IF($N277="정액법",IF((AA$27-$I277)&lt;0,0,IF((AA$27-$I277)=0,$M277*$P277/12*(12-$J277+1),IF((AA$27-$I277)&lt;$O277,$M277*$P277,IF((AA$27-$I277)=$O277,$M277-SUM($Q277:Z277),0))))))</f>
        <v>2675000</v>
      </c>
      <c r="AB277" s="88">
        <f>IF($N277="정률법",IF((AB$27-$I277)&lt;0,0,IF((AB$27-$I277)=0,$M277*$P277/12*(12-$J277+1),IF((AB$27-$I277)&lt;$O277,($M277-SUM($P277:AA277))*$P277,IF((AB$27-$I277)=$O277,$M277-SUM($N277:AA277),0)))),IF($N277="정액법",IF((AB$27-$I277)&lt;0,0,IF((AB$27-$I277)=0,$M277*$P277/12*(12-$J277+1),IF((AB$27-$I277)&lt;$O277,$M277*$P277,IF((AB$27-$I277)=$O277,$M277-SUM($Q277:AA277),0))))))</f>
        <v>0</v>
      </c>
      <c r="AC277" s="88">
        <f>IF($N277="정률법",IF((AC$27-$I277)&lt;0,0,IF((AC$27-$I277)=0,$M277*$P277/12*(12-$J277+1),IF((AC$27-$I277)&lt;$O277,($M277-SUM($P277:AB277))*$P277,IF((AC$27-$I277)=$O277,$M277-SUM($N277:AB277),0)))),IF($N277="정액법",IF((AC$27-$I277)&lt;0,0,IF((AC$27-$I277)=0,$M277*$P277/12*(12-$J277+1),IF((AC$27-$I277)&lt;$O277,$M277*$P277,IF((AC$27-$I277)=$O277,$M277-SUM($Q277:AB277),0))))))</f>
        <v>0</v>
      </c>
      <c r="AD277" s="88">
        <f>IF($N277="정률법",IF((AD$27-$I277)&lt;0,0,IF((AD$27-$I277)=0,$M277*$P277/12*(12-$J277+1),IF((AD$27-$I277)&lt;$O277,($M277-SUM($P277:AC277))*$P277,IF((AD$27-$I277)=$O277,$M277-SUM($N277:AC277),0)))),IF($N277="정액법",IF((AD$27-$I277)&lt;0,0,IF((AD$27-$I277)=0,$M277*$P277/12*(12-$J277+1),IF((AD$27-$I277)&lt;$O277,$M277*$P277,IF((AD$27-$I277)=$O277,$M277-SUM($Q277:AC277),0))))))</f>
        <v>0</v>
      </c>
      <c r="AE277" s="89"/>
      <c r="AF277" s="90">
        <f>SUM(Q277:AE277)</f>
        <v>150000000</v>
      </c>
      <c r="AG277" s="88">
        <f t="shared" si="140"/>
        <v>0</v>
      </c>
      <c r="AH277" s="91">
        <f t="shared" si="141"/>
        <v>0</v>
      </c>
      <c r="AI277" s="77" t="s">
        <v>303</v>
      </c>
      <c r="AJ277" s="77"/>
      <c r="AK277" s="77"/>
      <c r="AL277" s="77"/>
      <c r="AM277" s="77"/>
      <c r="AN277" s="92" t="s">
        <v>71</v>
      </c>
    </row>
    <row r="278" spans="2:40" s="47" customFormat="1" ht="13.5" outlineLevel="2">
      <c r="B278" s="76">
        <v>20</v>
      </c>
      <c r="C278" s="77" t="s">
        <v>309</v>
      </c>
      <c r="D278" s="77" t="s">
        <v>310</v>
      </c>
      <c r="E278" s="78" t="s">
        <v>311</v>
      </c>
      <c r="F278" s="77">
        <v>1</v>
      </c>
      <c r="G278" s="191"/>
      <c r="H278" s="79">
        <v>42048</v>
      </c>
      <c r="I278" s="80">
        <f t="shared" si="142"/>
        <v>2015</v>
      </c>
      <c r="J278" s="81" t="str">
        <f t="shared" si="143"/>
        <v>02</v>
      </c>
      <c r="K278" s="82">
        <v>144060000</v>
      </c>
      <c r="L278" s="82">
        <v>36015000</v>
      </c>
      <c r="M278" s="83">
        <f t="shared" ref="M278:M280" si="148">K278+L278</f>
        <v>180075000</v>
      </c>
      <c r="N278" s="84" t="s">
        <v>65</v>
      </c>
      <c r="O278" s="85">
        <v>6</v>
      </c>
      <c r="P278" s="86">
        <f>IF($N278="정액법",VLOOKUP($O278,[1]Data!$J$3:$L$62,2),IF($N278="정률법",VLOOKUP($O278,[1]Data!$J$3:$L$62,3),"입력검증"))</f>
        <v>0.16600000000000001</v>
      </c>
      <c r="Q278" s="108"/>
      <c r="R278" s="108"/>
      <c r="S278" s="108"/>
      <c r="T278" s="108"/>
      <c r="U278" s="88">
        <f>IF($N278="정률법",IF((U$27-$I278)&lt;0,0,IF((U$27-$I278)=0,$M278*$P278/12*(12-$J278+1),IF((U$27-$I278)&lt;$O278,($M278-SUM($P278:T278))*$P278,IF((U$27-$I278)=$O278,$M278-SUM($N278:T278),0)))),IF($N278="정액법",IF((U$27-$I278)&lt;0,0,IF((U$27-$I278)=0,$M278*$P278/12*(12-$J278+1),IF((U$27-$I278)&lt;$O278,$M278*$P278,IF((U$27-$I278)=$O278,$M278-SUM($Q278:T278),0))))))</f>
        <v>27401412.5</v>
      </c>
      <c r="V278" s="88">
        <f>IF($N278="정률법",IF((V$27-$I278)&lt;0,0,IF((V$27-$I278)=0,$M278*$P278/12*(12-$J278+1),IF((V$27-$I278)&lt;$O278,($M278-SUM($P278:U278))*$P278,IF((V$27-$I278)=$O278,$M278-SUM($N278:U278),0)))),IF($N278="정액법",IF((V$27-$I278)&lt;0,0,IF((V$27-$I278)=0,$M278*$P278/12*(12-$J278+1),IF((V$27-$I278)&lt;$O278,$M278*$P278,IF((V$27-$I278)=$O278,$M278-SUM($Q278:U278),0))))))</f>
        <v>29892450</v>
      </c>
      <c r="W278" s="88">
        <f>IF($N278="정률법",IF((W$27-$I278)&lt;0,0,IF((W$27-$I278)=0,$M278*$P278/12*(12-$J278+1),IF((W$27-$I278)&lt;$O278,($M278-SUM($P278:V278))*$P278,IF((W$27-$I278)=$O278,$M278-SUM($N278:V278),0)))),IF($N278="정액법",IF((W$27-$I278)&lt;0,0,IF((W$27-$I278)=0,$M278*$P278/12*(12-$J278+1),IF((W$27-$I278)&lt;$O278,$M278*$P278,IF((W$27-$I278)=$O278,$M278-SUM($Q278:V278),0))))))</f>
        <v>29892450</v>
      </c>
      <c r="X278" s="88">
        <f>IF($N278="정률법",IF((X$27-$I278)&lt;0,0,IF((X$27-$I278)=0,$M278*$P278/12*(12-$J278+1),IF((X$27-$I278)&lt;$O278,($M278-SUM($P278:W278))*$P278,IF((X$27-$I278)=$O278,$M278-SUM($N278:W278),0)))),IF($N278="정액법",IF((X$27-$I278)&lt;0,0,IF((X$27-$I278)=0,$M278*$P278/12*(12-$J278+1),IF((X$27-$I278)&lt;$O278,$M278*$P278,IF((X$27-$I278)=$O278,$M278-SUM($Q278:W278),0))))))</f>
        <v>29892450</v>
      </c>
      <c r="Y278" s="88">
        <f>IF($N278="정률법",IF((Y$27-$I278)&lt;0,0,IF((Y$27-$I278)=0,$M278*$P278/12*(12-$J278+1),IF((Y$27-$I278)&lt;$O278,($M278-SUM($P278:X278))*$P278,IF((Y$27-$I278)=$O278,$M278-SUM($N278:X278),0)))),IF($N278="정액법",IF((Y$27-$I278)&lt;0,0,IF((Y$27-$I278)=0,$M278*$P278/12*(12-$J278+1),IF((Y$27-$I278)&lt;$O278,$M278*$P278,IF((Y$27-$I278)=$O278,$M278-SUM($Q278:X278),0))))))</f>
        <v>29892450</v>
      </c>
      <c r="Z278" s="88">
        <f>IF($N278="정률법",IF((Z$27-$I278)&lt;0,0,IF((Z$27-$I278)=0,$M278*$P278/12*(12-$J278+1),IF((Z$27-$I278)&lt;$O278,($M278-SUM($P278:Y278))*$P278,IF((Z$27-$I278)=$O278,$M278-SUM($N278:Y278),0)))),IF($N278="정액법",IF((Z$27-$I278)&lt;0,0,IF((Z$27-$I278)=0,$M278*$P278/12*(12-$J278+1),IF((Z$27-$I278)&lt;$O278,$M278*$P278,IF((Z$27-$I278)=$O278,$M278-SUM($Q278:Y278),0))))))</f>
        <v>29892450</v>
      </c>
      <c r="AA278" s="88">
        <f>IF($N278="정률법",IF((AA$27-$I278)&lt;0,0,IF((AA$27-$I278)=0,$M278*$P278/12*(12-$J278+1),IF((AA$27-$I278)&lt;$O278,($M278-SUM($P278:Z278))*$P278,IF((AA$27-$I278)=$O278,$M278-SUM($N278:Z278),0)))),IF($N278="정액법",IF((AA$27-$I278)&lt;0,0,IF((AA$27-$I278)=0,$M278*$P278/12*(12-$J278+1),IF((AA$27-$I278)&lt;$O278,$M278*$P278,IF((AA$27-$I278)=$O278,$M278-SUM($Q278:Z278),0))))))</f>
        <v>3211337.5</v>
      </c>
      <c r="AB278" s="88">
        <f>IF($N278="정률법",IF((AB$27-$I278)&lt;0,0,IF((AB$27-$I278)=0,$M278*$P278/12*(12-$J278+1),IF((AB$27-$I278)&lt;$O278,($M278-SUM($P278:AA278))*$P278,IF((AB$27-$I278)=$O278,$M278-SUM($N278:AA278),0)))),IF($N278="정액법",IF((AB$27-$I278)&lt;0,0,IF((AB$27-$I278)=0,$M278*$P278/12*(12-$J278+1),IF((AB$27-$I278)&lt;$O278,$M278*$P278,IF((AB$27-$I278)=$O278,$M278-SUM($Q278:AA278),0))))))</f>
        <v>0</v>
      </c>
      <c r="AC278" s="88">
        <f>IF($N278="정률법",IF((AC$27-$I278)&lt;0,0,IF((AC$27-$I278)=0,$M278*$P278/12*(12-$J278+1),IF((AC$27-$I278)&lt;$O278,($M278-SUM($P278:AB278))*$P278,IF((AC$27-$I278)=$O278,$M278-SUM($N278:AB278),0)))),IF($N278="정액법",IF((AC$27-$I278)&lt;0,0,IF((AC$27-$I278)=0,$M278*$P278/12*(12-$J278+1),IF((AC$27-$I278)&lt;$O278,$M278*$P278,IF((AC$27-$I278)=$O278,$M278-SUM($Q278:AB278),0))))))</f>
        <v>0</v>
      </c>
      <c r="AD278" s="88">
        <f>IF($N278="정률법",IF((AD$27-$I278)&lt;0,0,IF((AD$27-$I278)=0,$M278*$P278/12*(12-$J278+1),IF((AD$27-$I278)&lt;$O278,($M278-SUM($P278:AC278))*$P278,IF((AD$27-$I278)=$O278,$M278-SUM($N278:AC278),0)))),IF($N278="정액법",IF((AD$27-$I278)&lt;0,0,IF((AD$27-$I278)=0,$M278*$P278/12*(12-$J278+1),IF((AD$27-$I278)&lt;$O278,$M278*$P278,IF((AD$27-$I278)=$O278,$M278-SUM($Q278:AC278),0))))))</f>
        <v>0</v>
      </c>
      <c r="AE278" s="89"/>
      <c r="AF278" s="90">
        <f t="shared" ref="AF278:AF280" si="149">SUM(Q278:AE278)</f>
        <v>180075000</v>
      </c>
      <c r="AG278" s="88">
        <f t="shared" si="140"/>
        <v>0</v>
      </c>
      <c r="AH278" s="91">
        <f t="shared" si="141"/>
        <v>0</v>
      </c>
      <c r="AI278" s="77" t="s">
        <v>303</v>
      </c>
      <c r="AJ278" s="77"/>
      <c r="AK278" s="77"/>
      <c r="AL278" s="77"/>
      <c r="AM278" s="77"/>
      <c r="AN278" s="92" t="s">
        <v>71</v>
      </c>
    </row>
    <row r="279" spans="2:40" s="47" customFormat="1" ht="13.5" outlineLevel="2">
      <c r="B279" s="76">
        <v>21</v>
      </c>
      <c r="C279" s="77" t="s">
        <v>312</v>
      </c>
      <c r="D279" s="77" t="s">
        <v>313</v>
      </c>
      <c r="E279" s="78" t="s">
        <v>314</v>
      </c>
      <c r="F279" s="77">
        <v>1</v>
      </c>
      <c r="G279" s="191"/>
      <c r="H279" s="79">
        <v>42048</v>
      </c>
      <c r="I279" s="80">
        <f t="shared" si="142"/>
        <v>2015</v>
      </c>
      <c r="J279" s="81" t="str">
        <f t="shared" si="143"/>
        <v>02</v>
      </c>
      <c r="K279" s="82">
        <v>967200</v>
      </c>
      <c r="L279" s="82">
        <v>241800</v>
      </c>
      <c r="M279" s="83">
        <f t="shared" si="148"/>
        <v>1209000</v>
      </c>
      <c r="N279" s="84" t="s">
        <v>65</v>
      </c>
      <c r="O279" s="85">
        <v>1</v>
      </c>
      <c r="P279" s="86">
        <f>IF($N279="정액법",VLOOKUP($O279,[1]Data!$J$3:$L$62,2),IF($N279="정률법",VLOOKUP($O279,[1]Data!$J$3:$L$62,3),"입력검증"))</f>
        <v>1</v>
      </c>
      <c r="Q279" s="108"/>
      <c r="R279" s="108"/>
      <c r="S279" s="108"/>
      <c r="T279" s="108"/>
      <c r="U279" s="88">
        <f>IF($N279="정률법",IF((U$27-$I279)&lt;0,0,IF((U$27-$I279)=0,$M279*$P279/12*(12-$J279+1),IF((U$27-$I279)&lt;$O279,($M279-SUM($P279:T279))*$P279,IF((U$27-$I279)=$O279,$M279-SUM($N279:T279),0)))),IF($N279="정액법",IF((U$27-$I279)&lt;0,0,IF((U$27-$I279)=0,$M279*$P279/12*(12-$J279+1),IF((U$27-$I279)&lt;$O279,$M279*$P279,IF((U$27-$I279)=$O279,$M279-SUM($Q279:T279),0))))))</f>
        <v>1108250</v>
      </c>
      <c r="V279" s="88">
        <f>IF($N279="정률법",IF((V$27-$I279)&lt;0,0,IF((V$27-$I279)=0,$M279*$P279/12*(12-$J279+1),IF((V$27-$I279)&lt;$O279,($M279-SUM($P279:U279))*$P279,IF((V$27-$I279)=$O279,$M279-SUM($N279:U279),0)))),IF($N279="정액법",IF((V$27-$I279)&lt;0,0,IF((V$27-$I279)=0,$M279*$P279/12*(12-$J279+1),IF((V$27-$I279)&lt;$O279,$M279*$P279,IF((V$27-$I279)=$O279,$M279-SUM($Q279:U279),0))))))</f>
        <v>100750</v>
      </c>
      <c r="W279" s="88">
        <f>IF($N279="정률법",IF((W$27-$I279)&lt;0,0,IF((W$27-$I279)=0,$M279*$P279/12*(12-$J279+1),IF((W$27-$I279)&lt;$O279,($M279-SUM($P279:V279))*$P279,IF((W$27-$I279)=$O279,$M279-SUM($N279:V279),0)))),IF($N279="정액법",IF((W$27-$I279)&lt;0,0,IF((W$27-$I279)=0,$M279*$P279/12*(12-$J279+1),IF((W$27-$I279)&lt;$O279,$M279*$P279,IF((W$27-$I279)=$O279,$M279-SUM($Q279:V279),0))))))</f>
        <v>0</v>
      </c>
      <c r="X279" s="88">
        <f>IF($N279="정률법",IF((X$27-$I279)&lt;0,0,IF((X$27-$I279)=0,$M279*$P279/12*(12-$J279+1),IF((X$27-$I279)&lt;$O279,($M279-SUM($P279:W279))*$P279,IF((X$27-$I279)=$O279,$M279-SUM($N279:W279),0)))),IF($N279="정액법",IF((X$27-$I279)&lt;0,0,IF((X$27-$I279)=0,$M279*$P279/12*(12-$J279+1),IF((X$27-$I279)&lt;$O279,$M279*$P279,IF((X$27-$I279)=$O279,$M279-SUM($Q279:W279),0))))))</f>
        <v>0</v>
      </c>
      <c r="Y279" s="88">
        <f>IF($N279="정률법",IF((Y$27-$I279)&lt;0,0,IF((Y$27-$I279)=0,$M279*$P279/12*(12-$J279+1),IF((Y$27-$I279)&lt;$O279,($M279-SUM($P279:X279))*$P279,IF((Y$27-$I279)=$O279,$M279-SUM($N279:X279),0)))),IF($N279="정액법",IF((Y$27-$I279)&lt;0,0,IF((Y$27-$I279)=0,$M279*$P279/12*(12-$J279+1),IF((Y$27-$I279)&lt;$O279,$M279*$P279,IF((Y$27-$I279)=$O279,$M279-SUM($Q279:X279),0))))))</f>
        <v>0</v>
      </c>
      <c r="Z279" s="88">
        <f>IF($N279="정률법",IF((Z$27-$I279)&lt;0,0,IF((Z$27-$I279)=0,$M279*$P279/12*(12-$J279+1),IF((Z$27-$I279)&lt;$O279,($M279-SUM($P279:Y279))*$P279,IF((Z$27-$I279)=$O279,$M279-SUM($N279:Y279),0)))),IF($N279="정액법",IF((Z$27-$I279)&lt;0,0,IF((Z$27-$I279)=0,$M279*$P279/12*(12-$J279+1),IF((Z$27-$I279)&lt;$O279,$M279*$P279,IF((Z$27-$I279)=$O279,$M279-SUM($Q279:Y279),0))))))</f>
        <v>0</v>
      </c>
      <c r="AA279" s="88">
        <f>IF($N279="정률법",IF((AA$27-$I279)&lt;0,0,IF((AA$27-$I279)=0,$M279*$P279/12*(12-$J279+1),IF((AA$27-$I279)&lt;$O279,($M279-SUM($P279:Z279))*$P279,IF((AA$27-$I279)=$O279,$M279-SUM($N279:Z279),0)))),IF($N279="정액법",IF((AA$27-$I279)&lt;0,0,IF((AA$27-$I279)=0,$M279*$P279/12*(12-$J279+1),IF((AA$27-$I279)&lt;$O279,$M279*$P279,IF((AA$27-$I279)=$O279,$M279-SUM($Q279:Z279),0))))))</f>
        <v>0</v>
      </c>
      <c r="AB279" s="88">
        <f>IF($N279="정률법",IF((AB$27-$I279)&lt;0,0,IF((AB$27-$I279)=0,$M279*$P279/12*(12-$J279+1),IF((AB$27-$I279)&lt;$O279,($M279-SUM($P279:AA279))*$P279,IF((AB$27-$I279)=$O279,$M279-SUM($N279:AA279),0)))),IF($N279="정액법",IF((AB$27-$I279)&lt;0,0,IF((AB$27-$I279)=0,$M279*$P279/12*(12-$J279+1),IF((AB$27-$I279)&lt;$O279,$M279*$P279,IF((AB$27-$I279)=$O279,$M279-SUM($Q279:AA279),0))))))</f>
        <v>0</v>
      </c>
      <c r="AC279" s="88">
        <f>IF($N279="정률법",IF((AC$27-$I279)&lt;0,0,IF((AC$27-$I279)=0,$M279*$P279/12*(12-$J279+1),IF((AC$27-$I279)&lt;$O279,($M279-SUM($P279:AB279))*$P279,IF((AC$27-$I279)=$O279,$M279-SUM($N279:AB279),0)))),IF($N279="정액법",IF((AC$27-$I279)&lt;0,0,IF((AC$27-$I279)=0,$M279*$P279/12*(12-$J279+1),IF((AC$27-$I279)&lt;$O279,$M279*$P279,IF((AC$27-$I279)=$O279,$M279-SUM($Q279:AB279),0))))))</f>
        <v>0</v>
      </c>
      <c r="AD279" s="88">
        <f>IF($N279="정률법",IF((AD$27-$I279)&lt;0,0,IF((AD$27-$I279)=0,$M279*$P279/12*(12-$J279+1),IF((AD$27-$I279)&lt;$O279,($M279-SUM($P279:AC279))*$P279,IF((AD$27-$I279)=$O279,$M279-SUM($N279:AC279),0)))),IF($N279="정액법",IF((AD$27-$I279)&lt;0,0,IF((AD$27-$I279)=0,$M279*$P279/12*(12-$J279+1),IF((AD$27-$I279)&lt;$O279,$M279*$P279,IF((AD$27-$I279)=$O279,$M279-SUM($Q279:AC279),0))))))</f>
        <v>0</v>
      </c>
      <c r="AE279" s="89"/>
      <c r="AF279" s="90">
        <f t="shared" si="149"/>
        <v>1209000</v>
      </c>
      <c r="AG279" s="88">
        <f t="shared" si="140"/>
        <v>0</v>
      </c>
      <c r="AH279" s="91">
        <f t="shared" si="141"/>
        <v>0</v>
      </c>
      <c r="AI279" s="77" t="s">
        <v>303</v>
      </c>
      <c r="AJ279" s="77"/>
      <c r="AK279" s="77"/>
      <c r="AL279" s="77"/>
      <c r="AM279" s="77"/>
      <c r="AN279" s="92" t="s">
        <v>71</v>
      </c>
    </row>
    <row r="280" spans="2:40" s="47" customFormat="1" ht="13.5" outlineLevel="2">
      <c r="B280" s="76">
        <v>22</v>
      </c>
      <c r="C280" s="77" t="s">
        <v>315</v>
      </c>
      <c r="D280" s="77" t="s">
        <v>316</v>
      </c>
      <c r="E280" s="78" t="s">
        <v>317</v>
      </c>
      <c r="F280" s="77">
        <v>1</v>
      </c>
      <c r="G280" s="191"/>
      <c r="H280" s="79">
        <v>42048</v>
      </c>
      <c r="I280" s="80">
        <f t="shared" si="142"/>
        <v>2015</v>
      </c>
      <c r="J280" s="81" t="str">
        <f t="shared" si="143"/>
        <v>02</v>
      </c>
      <c r="K280" s="82">
        <v>1272800</v>
      </c>
      <c r="L280" s="82">
        <v>318200</v>
      </c>
      <c r="M280" s="83">
        <f t="shared" si="148"/>
        <v>1591000</v>
      </c>
      <c r="N280" s="84" t="s">
        <v>65</v>
      </c>
      <c r="O280" s="85">
        <v>5</v>
      </c>
      <c r="P280" s="86">
        <f>IF($N280="정액법",VLOOKUP($O280,[1]Data!$J$3:$L$62,2),IF($N280="정률법",VLOOKUP($O280,[1]Data!$J$3:$L$62,3),"입력검증"))</f>
        <v>0.2</v>
      </c>
      <c r="Q280" s="108"/>
      <c r="R280" s="108"/>
      <c r="S280" s="108"/>
      <c r="T280" s="108"/>
      <c r="U280" s="88">
        <f>IF($N280="정률법",IF((U$27-$I280)&lt;0,0,IF((U$27-$I280)=0,$M280*$P280/12*(12-$J280+1),IF((U$27-$I280)&lt;$O280,($M280-SUM($P280:T280))*$P280,IF((U$27-$I280)=$O280,$M280-SUM($N280:T280),0)))),IF($N280="정액법",IF((U$27-$I280)&lt;0,0,IF((U$27-$I280)=0,$M280*$P280/12*(12-$J280+1),IF((U$27-$I280)&lt;$O280,$M280*$P280,IF((U$27-$I280)=$O280,$M280-SUM($Q280:T280),0))))))</f>
        <v>291683.33333333337</v>
      </c>
      <c r="V280" s="88">
        <f>IF($N280="정률법",IF((V$27-$I280)&lt;0,0,IF((V$27-$I280)=0,$M280*$P280/12*(12-$J280+1),IF((V$27-$I280)&lt;$O280,($M280-SUM($P280:U280))*$P280,IF((V$27-$I280)=$O280,$M280-SUM($N280:U280),0)))),IF($N280="정액법",IF((V$27-$I280)&lt;0,0,IF((V$27-$I280)=0,$M280*$P280/12*(12-$J280+1),IF((V$27-$I280)&lt;$O280,$M280*$P280,IF((V$27-$I280)=$O280,$M280-SUM($Q280:U280),0))))))</f>
        <v>318200</v>
      </c>
      <c r="W280" s="88">
        <f>IF($N280="정률법",IF((W$27-$I280)&lt;0,0,IF((W$27-$I280)=0,$M280*$P280/12*(12-$J280+1),IF((W$27-$I280)&lt;$O280,($M280-SUM($P280:V280))*$P280,IF((W$27-$I280)=$O280,$M280-SUM($N280:V280),0)))),IF($N280="정액법",IF((W$27-$I280)&lt;0,0,IF((W$27-$I280)=0,$M280*$P280/12*(12-$J280+1),IF((W$27-$I280)&lt;$O280,$M280*$P280,IF((W$27-$I280)=$O280,$M280-SUM($Q280:V280),0))))))</f>
        <v>318200</v>
      </c>
      <c r="X280" s="88">
        <f>IF($N280="정률법",IF((X$27-$I280)&lt;0,0,IF((X$27-$I280)=0,$M280*$P280/12*(12-$J280+1),IF((X$27-$I280)&lt;$O280,($M280-SUM($P280:W280))*$P280,IF((X$27-$I280)=$O280,$M280-SUM($N280:W280),0)))),IF($N280="정액법",IF((X$27-$I280)&lt;0,0,IF((X$27-$I280)=0,$M280*$P280/12*(12-$J280+1),IF((X$27-$I280)&lt;$O280,$M280*$P280,IF((X$27-$I280)=$O280,$M280-SUM($Q280:W280),0))))))</f>
        <v>318200</v>
      </c>
      <c r="Y280" s="88">
        <f>IF($N280="정률법",IF((Y$27-$I280)&lt;0,0,IF((Y$27-$I280)=0,$M280*$P280/12*(12-$J280+1),IF((Y$27-$I280)&lt;$O280,($M280-SUM($P280:X280))*$P280,IF((Y$27-$I280)=$O280,$M280-SUM($N280:X280),0)))),IF($N280="정액법",IF((Y$27-$I280)&lt;0,0,IF((Y$27-$I280)=0,$M280*$P280/12*(12-$J280+1),IF((Y$27-$I280)&lt;$O280,$M280*$P280,IF((Y$27-$I280)=$O280,$M280-SUM($Q280:X280),0))))))</f>
        <v>318200</v>
      </c>
      <c r="Z280" s="88">
        <f>IF($N280="정률법",IF((Z$27-$I280)&lt;0,0,IF((Z$27-$I280)=0,$M280*$P280/12*(12-$J280+1),IF((Z$27-$I280)&lt;$O280,($M280-SUM($P280:Y280))*$P280,IF((Z$27-$I280)=$O280,$M280-SUM($N280:Y280),0)))),IF($N280="정액법",IF((Z$27-$I280)&lt;0,0,IF((Z$27-$I280)=0,$M280*$P280/12*(12-$J280+1),IF((Z$27-$I280)&lt;$O280,$M280*$P280,IF((Z$27-$I280)=$O280,$M280-SUM($Q280:Y280),0))))))</f>
        <v>26516.666666666511</v>
      </c>
      <c r="AA280" s="88">
        <f>IF($N280="정률법",IF((AA$27-$I280)&lt;0,0,IF((AA$27-$I280)=0,$M280*$P280/12*(12-$J280+1),IF((AA$27-$I280)&lt;$O280,($M280-SUM($P280:Z280))*$P280,IF((AA$27-$I280)=$O280,$M280-SUM($N280:Z280),0)))),IF($N280="정액법",IF((AA$27-$I280)&lt;0,0,IF((AA$27-$I280)=0,$M280*$P280/12*(12-$J280+1),IF((AA$27-$I280)&lt;$O280,$M280*$P280,IF((AA$27-$I280)=$O280,$M280-SUM($Q280:Z280),0))))))</f>
        <v>0</v>
      </c>
      <c r="AB280" s="88">
        <f>IF($N280="정률법",IF((AB$27-$I280)&lt;0,0,IF((AB$27-$I280)=0,$M280*$P280/12*(12-$J280+1),IF((AB$27-$I280)&lt;$O280,($M280-SUM($P280:AA280))*$P280,IF((AB$27-$I280)=$O280,$M280-SUM($N280:AA280),0)))),IF($N280="정액법",IF((AB$27-$I280)&lt;0,0,IF((AB$27-$I280)=0,$M280*$P280/12*(12-$J280+1),IF((AB$27-$I280)&lt;$O280,$M280*$P280,IF((AB$27-$I280)=$O280,$M280-SUM($Q280:AA280),0))))))</f>
        <v>0</v>
      </c>
      <c r="AC280" s="88">
        <f>IF($N280="정률법",IF((AC$27-$I280)&lt;0,0,IF((AC$27-$I280)=0,$M280*$P280/12*(12-$J280+1),IF((AC$27-$I280)&lt;$O280,($M280-SUM($P280:AB280))*$P280,IF((AC$27-$I280)=$O280,$M280-SUM($N280:AB280),0)))),IF($N280="정액법",IF((AC$27-$I280)&lt;0,0,IF((AC$27-$I280)=0,$M280*$P280/12*(12-$J280+1),IF((AC$27-$I280)&lt;$O280,$M280*$P280,IF((AC$27-$I280)=$O280,$M280-SUM($Q280:AB280),0))))))</f>
        <v>0</v>
      </c>
      <c r="AD280" s="88">
        <f>IF($N280="정률법",IF((AD$27-$I280)&lt;0,0,IF((AD$27-$I280)=0,$M280*$P280/12*(12-$J280+1),IF((AD$27-$I280)&lt;$O280,($M280-SUM($P280:AC280))*$P280,IF((AD$27-$I280)=$O280,$M280-SUM($N280:AC280),0)))),IF($N280="정액법",IF((AD$27-$I280)&lt;0,0,IF((AD$27-$I280)=0,$M280*$P280/12*(12-$J280+1),IF((AD$27-$I280)&lt;$O280,$M280*$P280,IF((AD$27-$I280)=$O280,$M280-SUM($Q280:AC280),0))))))</f>
        <v>0</v>
      </c>
      <c r="AE280" s="89"/>
      <c r="AF280" s="90">
        <f t="shared" si="149"/>
        <v>1591000</v>
      </c>
      <c r="AG280" s="88">
        <f t="shared" si="140"/>
        <v>0</v>
      </c>
      <c r="AH280" s="91">
        <f t="shared" si="141"/>
        <v>0</v>
      </c>
      <c r="AI280" s="77" t="s">
        <v>303</v>
      </c>
      <c r="AJ280" s="77"/>
      <c r="AK280" s="77"/>
      <c r="AL280" s="77"/>
      <c r="AM280" s="77"/>
      <c r="AN280" s="92" t="s">
        <v>71</v>
      </c>
    </row>
    <row r="281" spans="2:40" s="47" customFormat="1" ht="13.5" outlineLevel="1">
      <c r="B281" s="94"/>
      <c r="C281" s="95" t="s">
        <v>66</v>
      </c>
      <c r="D281" s="94"/>
      <c r="E281" s="96"/>
      <c r="F281" s="94"/>
      <c r="G281" s="97">
        <f>+G259</f>
        <v>2015</v>
      </c>
      <c r="H281" s="98"/>
      <c r="I281" s="98"/>
      <c r="J281" s="98"/>
      <c r="K281" s="99">
        <f>SUM(K259:K280)</f>
        <v>380326822</v>
      </c>
      <c r="L281" s="99">
        <f>SUM(L259:L280)</f>
        <v>95081705.599999994</v>
      </c>
      <c r="M281" s="99">
        <f>SUM(M259:M280)</f>
        <v>475408527.60000002</v>
      </c>
      <c r="N281" s="96"/>
      <c r="O281" s="96"/>
      <c r="P281" s="100"/>
      <c r="Q281" s="101">
        <f>SUM(N259:N280)</f>
        <v>0</v>
      </c>
      <c r="R281" s="101">
        <f t="shared" ref="R281:AD281" si="150">SUM(R259:R280)</f>
        <v>0</v>
      </c>
      <c r="S281" s="101">
        <f t="shared" si="150"/>
        <v>0</v>
      </c>
      <c r="T281" s="101">
        <f t="shared" si="150"/>
        <v>0</v>
      </c>
      <c r="U281" s="101">
        <f t="shared" si="150"/>
        <v>67059746.523333333</v>
      </c>
      <c r="V281" s="101">
        <f t="shared" si="150"/>
        <v>74687002.75999999</v>
      </c>
      <c r="W281" s="101">
        <f t="shared" si="150"/>
        <v>74586252.75999999</v>
      </c>
      <c r="X281" s="101">
        <f t="shared" si="150"/>
        <v>74586252.75999999</v>
      </c>
      <c r="Y281" s="101">
        <f t="shared" si="150"/>
        <v>74586252.75999999</v>
      </c>
      <c r="Z281" s="101">
        <f t="shared" si="150"/>
        <v>74294569.426666662</v>
      </c>
      <c r="AA281" s="101">
        <f t="shared" si="150"/>
        <v>13638252.76</v>
      </c>
      <c r="AB281" s="101">
        <f t="shared" si="150"/>
        <v>6340852.7599999998</v>
      </c>
      <c r="AC281" s="101">
        <f t="shared" si="150"/>
        <v>6340852.7599999998</v>
      </c>
      <c r="AD281" s="102">
        <f t="shared" si="150"/>
        <v>6340852.7599999998</v>
      </c>
      <c r="AE281" s="103"/>
      <c r="AF281" s="104">
        <f>SUM(AF259:AF280)</f>
        <v>472460888.02999997</v>
      </c>
      <c r="AG281" s="101">
        <f>SUM(AG259:AG280)</f>
        <v>2947639.5699999938</v>
      </c>
      <c r="AH281" s="105">
        <f>SUM(AH259:AH280)</f>
        <v>2358106</v>
      </c>
      <c r="AI281" s="101"/>
      <c r="AJ281" s="101"/>
      <c r="AK281" s="101"/>
      <c r="AL281" s="101"/>
      <c r="AM281" s="101"/>
      <c r="AN281" s="106"/>
    </row>
    <row r="282" spans="2:40" s="47" customFormat="1" ht="13.5" outlineLevel="2">
      <c r="B282" s="76">
        <v>1</v>
      </c>
      <c r="C282" s="77" t="s">
        <v>318</v>
      </c>
      <c r="D282" s="77" t="s">
        <v>319</v>
      </c>
      <c r="E282" s="78" t="s">
        <v>320</v>
      </c>
      <c r="F282" s="77">
        <v>2</v>
      </c>
      <c r="G282" s="191">
        <v>2016</v>
      </c>
      <c r="H282" s="79">
        <v>42510</v>
      </c>
      <c r="I282" s="80">
        <f>VALUE(LEFT(TEXT($H282,"yyyy-mm-dd"),4))</f>
        <v>2016</v>
      </c>
      <c r="J282" s="81" t="str">
        <f>MID(TEXT($H282,"yyyy-mm-dd"),6,2)</f>
        <v>05</v>
      </c>
      <c r="K282" s="82">
        <v>11044800</v>
      </c>
      <c r="L282" s="82">
        <v>2761200</v>
      </c>
      <c r="M282" s="83">
        <f>K282+L282</f>
        <v>13806000</v>
      </c>
      <c r="N282" s="84" t="s">
        <v>65</v>
      </c>
      <c r="O282" s="85">
        <v>8</v>
      </c>
      <c r="P282" s="86">
        <f>IF($N282="정액법",VLOOKUP($O282,[1]Data!$J$3:$L$62,2),IF($N282="정률법",VLOOKUP($O282,[1]Data!$J$3:$L$62,3),"입력검증"))</f>
        <v>0.125</v>
      </c>
      <c r="Q282" s="108"/>
      <c r="R282" s="108"/>
      <c r="S282" s="108"/>
      <c r="T282" s="108"/>
      <c r="U282" s="108"/>
      <c r="V282" s="88">
        <f>IF($N282="정률법",IF((V$27-$I282)&lt;0,0,IF((V$27-$I282)=0,$M282*$P282/12*(12-$J282+1),IF((V$27-$I282)&lt;$O282,($M282-SUM($P282:U282))*$P282,IF((V$27-$I282)=$O282,$M282-SUM($N282:U282),0)))),IF($N282="정액법",IF((V$27-$I282)&lt;0,0,IF((V$27-$I282)=0,$M282*$P282/12*(12-$J282+1),IF((V$27-$I282)&lt;$O282,$M282*$P282,IF((V$27-$I282)=$O282,$M282-SUM($Q282:U282),0))))))</f>
        <v>1150500</v>
      </c>
      <c r="W282" s="88">
        <f>IF($N282="정률법",IF((W$27-$I282)&lt;0,0,IF((W$27-$I282)=0,$M282*$P282/12*(12-$J282+1),IF((W$27-$I282)&lt;$O282,($M282-SUM($P282:V282))*$P282,IF((W$27-$I282)=$O282,$M282-SUM($N282:V282),0)))),IF($N282="정액법",IF((W$27-$I282)&lt;0,0,IF((W$27-$I282)=0,$M282*$P282/12*(12-$J282+1),IF((W$27-$I282)&lt;$O282,$M282*$P282,IF((W$27-$I282)=$O282,$M282-SUM($Q282:V282),0))))))</f>
        <v>1725750</v>
      </c>
      <c r="X282" s="88">
        <f>IF($N282="정률법",IF((X$27-$I282)&lt;0,0,IF((X$27-$I282)=0,$M282*$P282/12*(12-$J282+1),IF((X$27-$I282)&lt;$O282,($M282-SUM($P282:W282))*$P282,IF((X$27-$I282)=$O282,$M282-SUM($N282:W282),0)))),IF($N282="정액법",IF((X$27-$I282)&lt;0,0,IF((X$27-$I282)=0,$M282*$P282/12*(12-$J282+1),IF((X$27-$I282)&lt;$O282,$M282*$P282,IF((X$27-$I282)=$O282,$M282-SUM($Q282:W282),0))))))</f>
        <v>1725750</v>
      </c>
      <c r="Y282" s="88">
        <f>IF($N282="정률법",IF((Y$27-$I282)&lt;0,0,IF((Y$27-$I282)=0,$M282*$P282/12*(12-$J282+1),IF((Y$27-$I282)&lt;$O282,($M282-SUM($P282:X282))*$P282,IF((Y$27-$I282)=$O282,$M282-SUM($N282:X282),0)))),IF($N282="정액법",IF((Y$27-$I282)&lt;0,0,IF((Y$27-$I282)=0,$M282*$P282/12*(12-$J282+1),IF((Y$27-$I282)&lt;$O282,$M282*$P282,IF((Y$27-$I282)=$O282,$M282-SUM($Q282:X282),0))))))</f>
        <v>1725750</v>
      </c>
      <c r="Z282" s="88">
        <f>IF($N282="정률법",IF((Z$27-$I282)&lt;0,0,IF((Z$27-$I282)=0,$M282*$P282/12*(12-$J282+1),IF((Z$27-$I282)&lt;$O282,($M282-SUM($P282:Y282))*$P282,IF((Z$27-$I282)=$O282,$M282-SUM($N282:Y282),0)))),IF($N282="정액법",IF((Z$27-$I282)&lt;0,0,IF((Z$27-$I282)=0,$M282*$P282/12*(12-$J282+1),IF((Z$27-$I282)&lt;$O282,$M282*$P282,IF((Z$27-$I282)=$O282,$M282-SUM($Q282:Y282),0))))))</f>
        <v>1725750</v>
      </c>
      <c r="AA282" s="88">
        <f>IF($N282="정률법",IF((AA$27-$I282)&lt;0,0,IF((AA$27-$I282)=0,$M282*$P282/12*(12-$J282+1),IF((AA$27-$I282)&lt;$O282,($M282-SUM($P282:Z282))*$P282,IF((AA$27-$I282)=$O282,$M282-SUM($N282:Z282),0)))),IF($N282="정액법",IF((AA$27-$I282)&lt;0,0,IF((AA$27-$I282)=0,$M282*$P282/12*(12-$J282+1),IF((AA$27-$I282)&lt;$O282,$M282*$P282,IF((AA$27-$I282)=$O282,$M282-SUM($Q282:Z282),0))))))</f>
        <v>1725750</v>
      </c>
      <c r="AB282" s="88">
        <f>IF($N282="정률법",IF((AB$27-$I282)&lt;0,0,IF((AB$27-$I282)=0,$M282*$P282/12*(12-$J282+1),IF((AB$27-$I282)&lt;$O282,($M282-SUM($P282:AA282))*$P282,IF((AB$27-$I282)=$O282,$M282-SUM($N282:AA282),0)))),IF($N282="정액법",IF((AB$27-$I282)&lt;0,0,IF((AB$27-$I282)=0,$M282*$P282/12*(12-$J282+1),IF((AB$27-$I282)&lt;$O282,$M282*$P282,IF((AB$27-$I282)=$O282,$M282-SUM($Q282:AA282),0))))))</f>
        <v>1725750</v>
      </c>
      <c r="AC282" s="88">
        <f>IF($N282="정률법",IF((AC$27-$I282)&lt;0,0,IF((AC$27-$I282)=0,$M282*$P282/12*(12-$J282+1),IF((AC$27-$I282)&lt;$O282,($M282-SUM($P282:AB282))*$P282,IF((AC$27-$I282)=$O282,$M282-SUM($N282:AB282),0)))),IF($N282="정액법",IF((AC$27-$I282)&lt;0,0,IF((AC$27-$I282)=0,$M282*$P282/12*(12-$J282+1),IF((AC$27-$I282)&lt;$O282,$M282*$P282,IF((AC$27-$I282)=$O282,$M282-SUM($Q282:AB282),0))))))</f>
        <v>1725750</v>
      </c>
      <c r="AD282" s="88">
        <f>IF($N282="정률법",IF((AD$27-$I282)&lt;0,0,IF((AD$27-$I282)=0,$M282*$P282/12*(12-$J282+1),IF((AD$27-$I282)&lt;$O282,($M282-SUM($P282:AC282))*$P282,IF((AD$27-$I282)=$O282,$M282-SUM($N282:AC282),0)))),IF($N282="정액법",IF((AD$27-$I282)&lt;0,0,IF((AD$27-$I282)=0,$M282*$P282/12*(12-$J282+1),IF((AD$27-$I282)&lt;$O282,$M282*$P282,IF((AD$27-$I282)=$O282,$M282-SUM($Q282:AC282),0))))))</f>
        <v>575250</v>
      </c>
      <c r="AE282" s="89"/>
      <c r="AF282" s="90">
        <f>SUM(Q282:AE282)</f>
        <v>13806000</v>
      </c>
      <c r="AG282" s="88">
        <f t="shared" ref="AG282:AG291" si="151">M282-AF282</f>
        <v>0</v>
      </c>
      <c r="AH282" s="91">
        <f t="shared" ref="AH282:AH291" si="152">IFERROR(INT(AG282*K282/M282),0)</f>
        <v>0</v>
      </c>
      <c r="AI282" s="77" t="s">
        <v>303</v>
      </c>
      <c r="AJ282" s="77"/>
      <c r="AK282" s="77"/>
      <c r="AL282" s="77"/>
      <c r="AM282" s="77"/>
      <c r="AN282" s="92" t="s">
        <v>321</v>
      </c>
    </row>
    <row r="283" spans="2:40" s="47" customFormat="1" ht="13.5" outlineLevel="2">
      <c r="B283" s="76">
        <v>2</v>
      </c>
      <c r="C283" s="77" t="s">
        <v>322</v>
      </c>
      <c r="D283" s="77" t="s">
        <v>323</v>
      </c>
      <c r="E283" s="78" t="s">
        <v>324</v>
      </c>
      <c r="F283" s="77">
        <v>2</v>
      </c>
      <c r="G283" s="191"/>
      <c r="H283" s="79">
        <v>42549</v>
      </c>
      <c r="I283" s="80">
        <f t="shared" ref="I283:I291" si="153">VALUE(LEFT(TEXT($H283,"yyyy-mm-dd"),4))</f>
        <v>2016</v>
      </c>
      <c r="J283" s="81" t="str">
        <f t="shared" ref="J283:J291" si="154">MID(TEXT($H283,"yyyy-mm-dd"),6,2)</f>
        <v>06</v>
      </c>
      <c r="K283" s="82">
        <v>10960000</v>
      </c>
      <c r="L283" s="82">
        <v>2740000</v>
      </c>
      <c r="M283" s="83">
        <f t="shared" ref="M283:M291" si="155">K283+L283</f>
        <v>13700000</v>
      </c>
      <c r="N283" s="84" t="s">
        <v>65</v>
      </c>
      <c r="O283" s="85">
        <v>8</v>
      </c>
      <c r="P283" s="86">
        <f>IF($N283="정액법",VLOOKUP($O283,[1]Data!$J$3:$L$62,2),IF($N283="정률법",VLOOKUP($O283,[1]Data!$J$3:$L$62,3),"입력검증"))</f>
        <v>0.125</v>
      </c>
      <c r="Q283" s="108"/>
      <c r="R283" s="108"/>
      <c r="S283" s="108"/>
      <c r="T283" s="108"/>
      <c r="U283" s="108"/>
      <c r="V283" s="88">
        <f>IF($N283="정률법",IF((V$27-$I283)&lt;0,0,IF((V$27-$I283)=0,$M283*$P283/12*(12-$J283+1),IF((V$27-$I283)&lt;$O283,($M283-SUM($P283:U283))*$P283,IF((V$27-$I283)=$O283,$M283-SUM($N283:U283),0)))),IF($N283="정액법",IF((V$27-$I283)&lt;0,0,IF((V$27-$I283)=0,$M283*$P283/12*(12-$J283+1),IF((V$27-$I283)&lt;$O283,$M283*$P283,IF((V$27-$I283)=$O283,$M283-SUM($Q283:U283),0))))))</f>
        <v>998958.33333333337</v>
      </c>
      <c r="W283" s="88">
        <f>IF($N283="정률법",IF((W$27-$I283)&lt;0,0,IF((W$27-$I283)=0,$M283*$P283/12*(12-$J283+1),IF((W$27-$I283)&lt;$O283,($M283-SUM($P283:V283))*$P283,IF((W$27-$I283)=$O283,$M283-SUM($N283:V283),0)))),IF($N283="정액법",IF((W$27-$I283)&lt;0,0,IF((W$27-$I283)=0,$M283*$P283/12*(12-$J283+1),IF((W$27-$I283)&lt;$O283,$M283*$P283,IF((W$27-$I283)=$O283,$M283-SUM($Q283:V283),0))))))</f>
        <v>1712500</v>
      </c>
      <c r="X283" s="88">
        <f>IF($N283="정률법",IF((X$27-$I283)&lt;0,0,IF((X$27-$I283)=0,$M283*$P283/12*(12-$J283+1),IF((X$27-$I283)&lt;$O283,($M283-SUM($P283:W283))*$P283,IF((X$27-$I283)=$O283,$M283-SUM($N283:W283),0)))),IF($N283="정액법",IF((X$27-$I283)&lt;0,0,IF((X$27-$I283)=0,$M283*$P283/12*(12-$J283+1),IF((X$27-$I283)&lt;$O283,$M283*$P283,IF((X$27-$I283)=$O283,$M283-SUM($Q283:W283),0))))))</f>
        <v>1712500</v>
      </c>
      <c r="Y283" s="88">
        <f>IF($N283="정률법",IF((Y$27-$I283)&lt;0,0,IF((Y$27-$I283)=0,$M283*$P283/12*(12-$J283+1),IF((Y$27-$I283)&lt;$O283,($M283-SUM($P283:X283))*$P283,IF((Y$27-$I283)=$O283,$M283-SUM($N283:X283),0)))),IF($N283="정액법",IF((Y$27-$I283)&lt;0,0,IF((Y$27-$I283)=0,$M283*$P283/12*(12-$J283+1),IF((Y$27-$I283)&lt;$O283,$M283*$P283,IF((Y$27-$I283)=$O283,$M283-SUM($Q283:X283),0))))))</f>
        <v>1712500</v>
      </c>
      <c r="Z283" s="88">
        <f>IF($N283="정률법",IF((Z$27-$I283)&lt;0,0,IF((Z$27-$I283)=0,$M283*$P283/12*(12-$J283+1),IF((Z$27-$I283)&lt;$O283,($M283-SUM($P283:Y283))*$P283,IF((Z$27-$I283)=$O283,$M283-SUM($N283:Y283),0)))),IF($N283="정액법",IF((Z$27-$I283)&lt;0,0,IF((Z$27-$I283)=0,$M283*$P283/12*(12-$J283+1),IF((Z$27-$I283)&lt;$O283,$M283*$P283,IF((Z$27-$I283)=$O283,$M283-SUM($Q283:Y283),0))))))</f>
        <v>1712500</v>
      </c>
      <c r="AA283" s="88">
        <f>IF($N283="정률법",IF((AA$27-$I283)&lt;0,0,IF((AA$27-$I283)=0,$M283*$P283/12*(12-$J283+1),IF((AA$27-$I283)&lt;$O283,($M283-SUM($P283:Z283))*$P283,IF((AA$27-$I283)=$O283,$M283-SUM($N283:Z283),0)))),IF($N283="정액법",IF((AA$27-$I283)&lt;0,0,IF((AA$27-$I283)=0,$M283*$P283/12*(12-$J283+1),IF((AA$27-$I283)&lt;$O283,$M283*$P283,IF((AA$27-$I283)=$O283,$M283-SUM($Q283:Z283),0))))))</f>
        <v>1712500</v>
      </c>
      <c r="AB283" s="88">
        <f>IF($N283="정률법",IF((AB$27-$I283)&lt;0,0,IF((AB$27-$I283)=0,$M283*$P283/12*(12-$J283+1),IF((AB$27-$I283)&lt;$O283,($M283-SUM($P283:AA283))*$P283,IF((AB$27-$I283)=$O283,$M283-SUM($N283:AA283),0)))),IF($N283="정액법",IF((AB$27-$I283)&lt;0,0,IF((AB$27-$I283)=0,$M283*$P283/12*(12-$J283+1),IF((AB$27-$I283)&lt;$O283,$M283*$P283,IF((AB$27-$I283)=$O283,$M283-SUM($Q283:AA283),0))))))</f>
        <v>1712500</v>
      </c>
      <c r="AC283" s="88">
        <f>IF($N283="정률법",IF((AC$27-$I283)&lt;0,0,IF((AC$27-$I283)=0,$M283*$P283/12*(12-$J283+1),IF((AC$27-$I283)&lt;$O283,($M283-SUM($P283:AB283))*$P283,IF((AC$27-$I283)=$O283,$M283-SUM($N283:AB283),0)))),IF($N283="정액법",IF((AC$27-$I283)&lt;0,0,IF((AC$27-$I283)=0,$M283*$P283/12*(12-$J283+1),IF((AC$27-$I283)&lt;$O283,$M283*$P283,IF((AC$27-$I283)=$O283,$M283-SUM($Q283:AB283),0))))))</f>
        <v>1712500</v>
      </c>
      <c r="AD283" s="88">
        <f>IF($N283="정률법",IF((AD$27-$I283)&lt;0,0,IF((AD$27-$I283)=0,$M283*$P283/12*(12-$J283+1),IF((AD$27-$I283)&lt;$O283,($M283-SUM($P283:AC283))*$P283,IF((AD$27-$I283)=$O283,$M283-SUM($N283:AC283),0)))),IF($N283="정액법",IF((AD$27-$I283)&lt;0,0,IF((AD$27-$I283)=0,$M283*$P283/12*(12-$J283+1),IF((AD$27-$I283)&lt;$O283,$M283*$P283,IF((AD$27-$I283)=$O283,$M283-SUM($Q283:AC283),0))))))</f>
        <v>713541.66666666605</v>
      </c>
      <c r="AE283" s="89"/>
      <c r="AF283" s="90">
        <f t="shared" ref="AF283:AF291" si="156">SUM(Q283:AE283)</f>
        <v>13700000</v>
      </c>
      <c r="AG283" s="88">
        <f t="shared" si="151"/>
        <v>0</v>
      </c>
      <c r="AH283" s="91">
        <f t="shared" si="152"/>
        <v>0</v>
      </c>
      <c r="AI283" s="77" t="s">
        <v>303</v>
      </c>
      <c r="AJ283" s="77"/>
      <c r="AK283" s="77"/>
      <c r="AL283" s="77"/>
      <c r="AM283" s="77"/>
      <c r="AN283" s="92" t="s">
        <v>321</v>
      </c>
    </row>
    <row r="284" spans="2:40" s="47" customFormat="1" ht="13.5" outlineLevel="2">
      <c r="B284" s="76">
        <v>3</v>
      </c>
      <c r="C284" s="77" t="s">
        <v>325</v>
      </c>
      <c r="D284" s="77" t="s">
        <v>326</v>
      </c>
      <c r="E284" s="78" t="s">
        <v>327</v>
      </c>
      <c r="F284" s="77">
        <v>2</v>
      </c>
      <c r="G284" s="191"/>
      <c r="H284" s="79">
        <v>42488</v>
      </c>
      <c r="I284" s="80">
        <f t="shared" si="153"/>
        <v>2016</v>
      </c>
      <c r="J284" s="81" t="str">
        <f t="shared" si="154"/>
        <v>04</v>
      </c>
      <c r="K284" s="82">
        <v>7040000</v>
      </c>
      <c r="L284" s="82">
        <v>1760000</v>
      </c>
      <c r="M284" s="83">
        <f t="shared" si="155"/>
        <v>8800000</v>
      </c>
      <c r="N284" s="84" t="s">
        <v>65</v>
      </c>
      <c r="O284" s="85">
        <v>10</v>
      </c>
      <c r="P284" s="86">
        <f>IF($N284="정액법",VLOOKUP($O284,[1]Data!$J$3:$L$62,2),IF($N284="정률법",VLOOKUP($O284,[1]Data!$J$3:$L$62,3),"입력검증"))</f>
        <v>0.1</v>
      </c>
      <c r="Q284" s="108"/>
      <c r="R284" s="108"/>
      <c r="S284" s="108"/>
      <c r="T284" s="108"/>
      <c r="U284" s="108"/>
      <c r="V284" s="88">
        <f>IF($N284="정률법",IF((V$27-$I284)&lt;0,0,IF((V$27-$I284)=0,$M284*$P284/12*(12-$J284+1),IF((V$27-$I284)&lt;$O284,($M284-SUM($P284:U284))*$P284,IF((V$27-$I284)=$O284,$M284-SUM($N284:U284),0)))),IF($N284="정액법",IF((V$27-$I284)&lt;0,0,IF((V$27-$I284)=0,$M284*$P284/12*(12-$J284+1),IF((V$27-$I284)&lt;$O284,$M284*$P284,IF((V$27-$I284)=$O284,$M284-SUM($Q284:U284),0))))))</f>
        <v>660000</v>
      </c>
      <c r="W284" s="88">
        <f>IF($N284="정률법",IF((W$27-$I284)&lt;0,0,IF((W$27-$I284)=0,$M284*$P284/12*(12-$J284+1),IF((W$27-$I284)&lt;$O284,($M284-SUM($P284:V284))*$P284,IF((W$27-$I284)=$O284,$M284-SUM($N284:V284),0)))),IF($N284="정액법",IF((W$27-$I284)&lt;0,0,IF((W$27-$I284)=0,$M284*$P284/12*(12-$J284+1),IF((W$27-$I284)&lt;$O284,$M284*$P284,IF((W$27-$I284)=$O284,$M284-SUM($Q284:V284),0))))))</f>
        <v>880000</v>
      </c>
      <c r="X284" s="88">
        <f>IF($N284="정률법",IF((X$27-$I284)&lt;0,0,IF((X$27-$I284)=0,$M284*$P284/12*(12-$J284+1),IF((X$27-$I284)&lt;$O284,($M284-SUM($P284:W284))*$P284,IF((X$27-$I284)=$O284,$M284-SUM($N284:W284),0)))),IF($N284="정액법",IF((X$27-$I284)&lt;0,0,IF((X$27-$I284)=0,$M284*$P284/12*(12-$J284+1),IF((X$27-$I284)&lt;$O284,$M284*$P284,IF((X$27-$I284)=$O284,$M284-SUM($Q284:W284),0))))))</f>
        <v>880000</v>
      </c>
      <c r="Y284" s="88">
        <f>IF($N284="정률법",IF((Y$27-$I284)&lt;0,0,IF((Y$27-$I284)=0,$M284*$P284/12*(12-$J284+1),IF((Y$27-$I284)&lt;$O284,($M284-SUM($P284:X284))*$P284,IF((Y$27-$I284)=$O284,$M284-SUM($N284:X284),0)))),IF($N284="정액법",IF((Y$27-$I284)&lt;0,0,IF((Y$27-$I284)=0,$M284*$P284/12*(12-$J284+1),IF((Y$27-$I284)&lt;$O284,$M284*$P284,IF((Y$27-$I284)=$O284,$M284-SUM($Q284:X284),0))))))</f>
        <v>880000</v>
      </c>
      <c r="Z284" s="88">
        <f>IF($N284="정률법",IF((Z$27-$I284)&lt;0,0,IF((Z$27-$I284)=0,$M284*$P284/12*(12-$J284+1),IF((Z$27-$I284)&lt;$O284,($M284-SUM($P284:Y284))*$P284,IF((Z$27-$I284)=$O284,$M284-SUM($N284:Y284),0)))),IF($N284="정액법",IF((Z$27-$I284)&lt;0,0,IF((Z$27-$I284)=0,$M284*$P284/12*(12-$J284+1),IF((Z$27-$I284)&lt;$O284,$M284*$P284,IF((Z$27-$I284)=$O284,$M284-SUM($Q284:Y284),0))))))</f>
        <v>880000</v>
      </c>
      <c r="AA284" s="88">
        <f>IF($N284="정률법",IF((AA$27-$I284)&lt;0,0,IF((AA$27-$I284)=0,$M284*$P284/12*(12-$J284+1),IF((AA$27-$I284)&lt;$O284,($M284-SUM($P284:Z284))*$P284,IF((AA$27-$I284)=$O284,$M284-SUM($N284:Z284),0)))),IF($N284="정액법",IF((AA$27-$I284)&lt;0,0,IF((AA$27-$I284)=0,$M284*$P284/12*(12-$J284+1),IF((AA$27-$I284)&lt;$O284,$M284*$P284,IF((AA$27-$I284)=$O284,$M284-SUM($Q284:Z284),0))))))</f>
        <v>880000</v>
      </c>
      <c r="AB284" s="88">
        <f>IF($N284="정률법",IF((AB$27-$I284)&lt;0,0,IF((AB$27-$I284)=0,$M284*$P284/12*(12-$J284+1),IF((AB$27-$I284)&lt;$O284,($M284-SUM($P284:AA284))*$P284,IF((AB$27-$I284)=$O284,$M284-SUM($N284:AA284),0)))),IF($N284="정액법",IF((AB$27-$I284)&lt;0,0,IF((AB$27-$I284)=0,$M284*$P284/12*(12-$J284+1),IF((AB$27-$I284)&lt;$O284,$M284*$P284,IF((AB$27-$I284)=$O284,$M284-SUM($Q284:AA284),0))))))</f>
        <v>880000</v>
      </c>
      <c r="AC284" s="88">
        <f>IF($N284="정률법",IF((AC$27-$I284)&lt;0,0,IF((AC$27-$I284)=0,$M284*$P284/12*(12-$J284+1),IF((AC$27-$I284)&lt;$O284,($M284-SUM($P284:AB284))*$P284,IF((AC$27-$I284)=$O284,$M284-SUM($N284:AB284),0)))),IF($N284="정액법",IF((AC$27-$I284)&lt;0,0,IF((AC$27-$I284)=0,$M284*$P284/12*(12-$J284+1),IF((AC$27-$I284)&lt;$O284,$M284*$P284,IF((AC$27-$I284)=$O284,$M284-SUM($Q284:AB284),0))))))</f>
        <v>880000</v>
      </c>
      <c r="AD284" s="88">
        <f>IF($N284="정률법",IF((AD$27-$I284)&lt;0,0,IF((AD$27-$I284)=0,$M284*$P284/12*(12-$J284+1),IF((AD$27-$I284)&lt;$O284,($M284-SUM($P284:AC284))*$P284,IF((AD$27-$I284)=$O284,$M284-SUM($N284:AC284),0)))),IF($N284="정액법",IF((AD$27-$I284)&lt;0,0,IF((AD$27-$I284)=0,$M284*$P284/12*(12-$J284+1),IF((AD$27-$I284)&lt;$O284,$M284*$P284,IF((AD$27-$I284)=$O284,$M284-SUM($Q284:AC284),0))))))</f>
        <v>880000</v>
      </c>
      <c r="AE284" s="89"/>
      <c r="AF284" s="90">
        <f t="shared" si="156"/>
        <v>7700000</v>
      </c>
      <c r="AG284" s="88">
        <f t="shared" si="151"/>
        <v>1100000</v>
      </c>
      <c r="AH284" s="91">
        <f t="shared" si="152"/>
        <v>880000</v>
      </c>
      <c r="AI284" s="77" t="s">
        <v>232</v>
      </c>
      <c r="AJ284" s="77"/>
      <c r="AK284" s="77"/>
      <c r="AL284" s="77"/>
      <c r="AM284" s="77"/>
      <c r="AN284" s="92" t="s">
        <v>260</v>
      </c>
    </row>
    <row r="285" spans="2:40" s="47" customFormat="1" ht="13.5" outlineLevel="2">
      <c r="B285" s="76">
        <v>4</v>
      </c>
      <c r="C285" s="77" t="s">
        <v>328</v>
      </c>
      <c r="D285" s="77" t="s">
        <v>329</v>
      </c>
      <c r="E285" s="78" t="s">
        <v>330</v>
      </c>
      <c r="F285" s="77">
        <v>2</v>
      </c>
      <c r="G285" s="191"/>
      <c r="H285" s="79">
        <v>42488</v>
      </c>
      <c r="I285" s="80">
        <f t="shared" si="153"/>
        <v>2016</v>
      </c>
      <c r="J285" s="81" t="str">
        <f t="shared" si="154"/>
        <v>04</v>
      </c>
      <c r="K285" s="82">
        <v>4160000</v>
      </c>
      <c r="L285" s="82">
        <v>1040000</v>
      </c>
      <c r="M285" s="83">
        <f t="shared" si="155"/>
        <v>5200000</v>
      </c>
      <c r="N285" s="84" t="s">
        <v>65</v>
      </c>
      <c r="O285" s="85">
        <v>10</v>
      </c>
      <c r="P285" s="86">
        <f>IF($N285="정액법",VLOOKUP($O285,[1]Data!$J$3:$L$62,2),IF($N285="정률법",VLOOKUP($O285,[1]Data!$J$3:$L$62,3),"입력검증"))</f>
        <v>0.1</v>
      </c>
      <c r="Q285" s="108"/>
      <c r="R285" s="108"/>
      <c r="S285" s="108"/>
      <c r="T285" s="108"/>
      <c r="U285" s="108"/>
      <c r="V285" s="88">
        <f>IF($N285="정률법",IF((V$27-$I285)&lt;0,0,IF((V$27-$I285)=0,$M285*$P285/12*(12-$J285+1),IF((V$27-$I285)&lt;$O285,($M285-SUM($P285:U285))*$P285,IF((V$27-$I285)=$O285,$M285-SUM($N285:U285),0)))),IF($N285="정액법",IF((V$27-$I285)&lt;0,0,IF((V$27-$I285)=0,$M285*$P285/12*(12-$J285+1),IF((V$27-$I285)&lt;$O285,$M285*$P285,IF((V$27-$I285)=$O285,$M285-SUM($Q285:U285),0))))))</f>
        <v>390000</v>
      </c>
      <c r="W285" s="88">
        <f>IF($N285="정률법",IF((W$27-$I285)&lt;0,0,IF((W$27-$I285)=0,$M285*$P285/12*(12-$J285+1),IF((W$27-$I285)&lt;$O285,($M285-SUM($P285:V285))*$P285,IF((W$27-$I285)=$O285,$M285-SUM($N285:V285),0)))),IF($N285="정액법",IF((W$27-$I285)&lt;0,0,IF((W$27-$I285)=0,$M285*$P285/12*(12-$J285+1),IF((W$27-$I285)&lt;$O285,$M285*$P285,IF((W$27-$I285)=$O285,$M285-SUM($Q285:V285),0))))))</f>
        <v>520000</v>
      </c>
      <c r="X285" s="88">
        <f>IF($N285="정률법",IF((X$27-$I285)&lt;0,0,IF((X$27-$I285)=0,$M285*$P285/12*(12-$J285+1),IF((X$27-$I285)&lt;$O285,($M285-SUM($P285:W285))*$P285,IF((X$27-$I285)=$O285,$M285-SUM($N285:W285),0)))),IF($N285="정액법",IF((X$27-$I285)&lt;0,0,IF((X$27-$I285)=0,$M285*$P285/12*(12-$J285+1),IF((X$27-$I285)&lt;$O285,$M285*$P285,IF((X$27-$I285)=$O285,$M285-SUM($Q285:W285),0))))))</f>
        <v>520000</v>
      </c>
      <c r="Y285" s="88">
        <f>IF($N285="정률법",IF((Y$27-$I285)&lt;0,0,IF((Y$27-$I285)=0,$M285*$P285/12*(12-$J285+1),IF((Y$27-$I285)&lt;$O285,($M285-SUM($P285:X285))*$P285,IF((Y$27-$I285)=$O285,$M285-SUM($N285:X285),0)))),IF($N285="정액법",IF((Y$27-$I285)&lt;0,0,IF((Y$27-$I285)=0,$M285*$P285/12*(12-$J285+1),IF((Y$27-$I285)&lt;$O285,$M285*$P285,IF((Y$27-$I285)=$O285,$M285-SUM($Q285:X285),0))))))</f>
        <v>520000</v>
      </c>
      <c r="Z285" s="88">
        <f>IF($N285="정률법",IF((Z$27-$I285)&lt;0,0,IF((Z$27-$I285)=0,$M285*$P285/12*(12-$J285+1),IF((Z$27-$I285)&lt;$O285,($M285-SUM($P285:Y285))*$P285,IF((Z$27-$I285)=$O285,$M285-SUM($N285:Y285),0)))),IF($N285="정액법",IF((Z$27-$I285)&lt;0,0,IF((Z$27-$I285)=0,$M285*$P285/12*(12-$J285+1),IF((Z$27-$I285)&lt;$O285,$M285*$P285,IF((Z$27-$I285)=$O285,$M285-SUM($Q285:Y285),0))))))</f>
        <v>520000</v>
      </c>
      <c r="AA285" s="88">
        <f>IF($N285="정률법",IF((AA$27-$I285)&lt;0,0,IF((AA$27-$I285)=0,$M285*$P285/12*(12-$J285+1),IF((AA$27-$I285)&lt;$O285,($M285-SUM($P285:Z285))*$P285,IF((AA$27-$I285)=$O285,$M285-SUM($N285:Z285),0)))),IF($N285="정액법",IF((AA$27-$I285)&lt;0,0,IF((AA$27-$I285)=0,$M285*$P285/12*(12-$J285+1),IF((AA$27-$I285)&lt;$O285,$M285*$P285,IF((AA$27-$I285)=$O285,$M285-SUM($Q285:Z285),0))))))</f>
        <v>520000</v>
      </c>
      <c r="AB285" s="88">
        <f>IF($N285="정률법",IF((AB$27-$I285)&lt;0,0,IF((AB$27-$I285)=0,$M285*$P285/12*(12-$J285+1),IF((AB$27-$I285)&lt;$O285,($M285-SUM($P285:AA285))*$P285,IF((AB$27-$I285)=$O285,$M285-SUM($N285:AA285),0)))),IF($N285="정액법",IF((AB$27-$I285)&lt;0,0,IF((AB$27-$I285)=0,$M285*$P285/12*(12-$J285+1),IF((AB$27-$I285)&lt;$O285,$M285*$P285,IF((AB$27-$I285)=$O285,$M285-SUM($Q285:AA285),0))))))</f>
        <v>520000</v>
      </c>
      <c r="AC285" s="88">
        <f>IF($N285="정률법",IF((AC$27-$I285)&lt;0,0,IF((AC$27-$I285)=0,$M285*$P285/12*(12-$J285+1),IF((AC$27-$I285)&lt;$O285,($M285-SUM($P285:AB285))*$P285,IF((AC$27-$I285)=$O285,$M285-SUM($N285:AB285),0)))),IF($N285="정액법",IF((AC$27-$I285)&lt;0,0,IF((AC$27-$I285)=0,$M285*$P285/12*(12-$J285+1),IF((AC$27-$I285)&lt;$O285,$M285*$P285,IF((AC$27-$I285)=$O285,$M285-SUM($Q285:AB285),0))))))</f>
        <v>520000</v>
      </c>
      <c r="AD285" s="88">
        <f>IF($N285="정률법",IF((AD$27-$I285)&lt;0,0,IF((AD$27-$I285)=0,$M285*$P285/12*(12-$J285+1),IF((AD$27-$I285)&lt;$O285,($M285-SUM($P285:AC285))*$P285,IF((AD$27-$I285)=$O285,$M285-SUM($N285:AC285),0)))),IF($N285="정액법",IF((AD$27-$I285)&lt;0,0,IF((AD$27-$I285)=0,$M285*$P285/12*(12-$J285+1),IF((AD$27-$I285)&lt;$O285,$M285*$P285,IF((AD$27-$I285)=$O285,$M285-SUM($Q285:AC285),0))))))</f>
        <v>520000</v>
      </c>
      <c r="AE285" s="89"/>
      <c r="AF285" s="90">
        <f t="shared" si="156"/>
        <v>4550000</v>
      </c>
      <c r="AG285" s="88">
        <f t="shared" si="151"/>
        <v>650000</v>
      </c>
      <c r="AH285" s="91">
        <f t="shared" si="152"/>
        <v>520000</v>
      </c>
      <c r="AI285" s="77" t="s">
        <v>232</v>
      </c>
      <c r="AJ285" s="77"/>
      <c r="AK285" s="77"/>
      <c r="AL285" s="77"/>
      <c r="AM285" s="77"/>
      <c r="AN285" s="92" t="s">
        <v>260</v>
      </c>
    </row>
    <row r="286" spans="2:40" s="47" customFormat="1" ht="13.5" outlineLevel="2">
      <c r="B286" s="76">
        <v>5</v>
      </c>
      <c r="C286" s="77" t="s">
        <v>331</v>
      </c>
      <c r="D286" s="77" t="s">
        <v>332</v>
      </c>
      <c r="E286" s="78" t="s">
        <v>333</v>
      </c>
      <c r="F286" s="77">
        <v>1</v>
      </c>
      <c r="G286" s="191"/>
      <c r="H286" s="79">
        <v>42488</v>
      </c>
      <c r="I286" s="80">
        <f t="shared" si="153"/>
        <v>2016</v>
      </c>
      <c r="J286" s="81" t="str">
        <f t="shared" si="154"/>
        <v>04</v>
      </c>
      <c r="K286" s="82">
        <v>25080000</v>
      </c>
      <c r="L286" s="82">
        <v>6270000</v>
      </c>
      <c r="M286" s="83">
        <f t="shared" si="155"/>
        <v>31350000</v>
      </c>
      <c r="N286" s="84" t="s">
        <v>65</v>
      </c>
      <c r="O286" s="85">
        <v>10</v>
      </c>
      <c r="P286" s="86">
        <f>IF($N286="정액법",VLOOKUP($O286,[1]Data!$J$3:$L$62,2),IF($N286="정률법",VLOOKUP($O286,[1]Data!$J$3:$L$62,3),"입력검증"))</f>
        <v>0.1</v>
      </c>
      <c r="Q286" s="108"/>
      <c r="R286" s="108"/>
      <c r="S286" s="108"/>
      <c r="T286" s="108"/>
      <c r="U286" s="108"/>
      <c r="V286" s="88">
        <f>IF($N286="정률법",IF((V$27-$I286)&lt;0,0,IF((V$27-$I286)=0,$M286*$P286/12*(12-$J286+1),IF((V$27-$I286)&lt;$O286,($M286-SUM($P286:U286))*$P286,IF((V$27-$I286)=$O286,$M286-SUM($N286:U286),0)))),IF($N286="정액법",IF((V$27-$I286)&lt;0,0,IF((V$27-$I286)=0,$M286*$P286/12*(12-$J286+1),IF((V$27-$I286)&lt;$O286,$M286*$P286,IF((V$27-$I286)=$O286,$M286-SUM($Q286:U286),0))))))</f>
        <v>2351250</v>
      </c>
      <c r="W286" s="88">
        <f>IF($N286="정률법",IF((W$27-$I286)&lt;0,0,IF((W$27-$I286)=0,$M286*$P286/12*(12-$J286+1),IF((W$27-$I286)&lt;$O286,($M286-SUM($P286:V286))*$P286,IF((W$27-$I286)=$O286,$M286-SUM($N286:V286),0)))),IF($N286="정액법",IF((W$27-$I286)&lt;0,0,IF((W$27-$I286)=0,$M286*$P286/12*(12-$J286+1),IF((W$27-$I286)&lt;$O286,$M286*$P286,IF((W$27-$I286)=$O286,$M286-SUM($Q286:V286),0))))))</f>
        <v>3135000</v>
      </c>
      <c r="X286" s="88">
        <f>IF($N286="정률법",IF((X$27-$I286)&lt;0,0,IF((X$27-$I286)=0,$M286*$P286/12*(12-$J286+1),IF((X$27-$I286)&lt;$O286,($M286-SUM($P286:W286))*$P286,IF((X$27-$I286)=$O286,$M286-SUM($N286:W286),0)))),IF($N286="정액법",IF((X$27-$I286)&lt;0,0,IF((X$27-$I286)=0,$M286*$P286/12*(12-$J286+1),IF((X$27-$I286)&lt;$O286,$M286*$P286,IF((X$27-$I286)=$O286,$M286-SUM($Q286:W286),0))))))</f>
        <v>3135000</v>
      </c>
      <c r="Y286" s="88">
        <f>IF($N286="정률법",IF((Y$27-$I286)&lt;0,0,IF((Y$27-$I286)=0,$M286*$P286/12*(12-$J286+1),IF((Y$27-$I286)&lt;$O286,($M286-SUM($P286:X286))*$P286,IF((Y$27-$I286)=$O286,$M286-SUM($N286:X286),0)))),IF($N286="정액법",IF((Y$27-$I286)&lt;0,0,IF((Y$27-$I286)=0,$M286*$P286/12*(12-$J286+1),IF((Y$27-$I286)&lt;$O286,$M286*$P286,IF((Y$27-$I286)=$O286,$M286-SUM($Q286:X286),0))))))</f>
        <v>3135000</v>
      </c>
      <c r="Z286" s="88">
        <f>IF($N286="정률법",IF((Z$27-$I286)&lt;0,0,IF((Z$27-$I286)=0,$M286*$P286/12*(12-$J286+1),IF((Z$27-$I286)&lt;$O286,($M286-SUM($P286:Y286))*$P286,IF((Z$27-$I286)=$O286,$M286-SUM($N286:Y286),0)))),IF($N286="정액법",IF((Z$27-$I286)&lt;0,0,IF((Z$27-$I286)=0,$M286*$P286/12*(12-$J286+1),IF((Z$27-$I286)&lt;$O286,$M286*$P286,IF((Z$27-$I286)=$O286,$M286-SUM($Q286:Y286),0))))))</f>
        <v>3135000</v>
      </c>
      <c r="AA286" s="88">
        <f>IF($N286="정률법",IF((AA$27-$I286)&lt;0,0,IF((AA$27-$I286)=0,$M286*$P286/12*(12-$J286+1),IF((AA$27-$I286)&lt;$O286,($M286-SUM($P286:Z286))*$P286,IF((AA$27-$I286)=$O286,$M286-SUM($N286:Z286),0)))),IF($N286="정액법",IF((AA$27-$I286)&lt;0,0,IF((AA$27-$I286)=0,$M286*$P286/12*(12-$J286+1),IF((AA$27-$I286)&lt;$O286,$M286*$P286,IF((AA$27-$I286)=$O286,$M286-SUM($Q286:Z286),0))))))</f>
        <v>3135000</v>
      </c>
      <c r="AB286" s="88">
        <f>IF($N286="정률법",IF((AB$27-$I286)&lt;0,0,IF((AB$27-$I286)=0,$M286*$P286/12*(12-$J286+1),IF((AB$27-$I286)&lt;$O286,($M286-SUM($P286:AA286))*$P286,IF((AB$27-$I286)=$O286,$M286-SUM($N286:AA286),0)))),IF($N286="정액법",IF((AB$27-$I286)&lt;0,0,IF((AB$27-$I286)=0,$M286*$P286/12*(12-$J286+1),IF((AB$27-$I286)&lt;$O286,$M286*$P286,IF((AB$27-$I286)=$O286,$M286-SUM($Q286:AA286),0))))))</f>
        <v>3135000</v>
      </c>
      <c r="AC286" s="88">
        <f>IF($N286="정률법",IF((AC$27-$I286)&lt;0,0,IF((AC$27-$I286)=0,$M286*$P286/12*(12-$J286+1),IF((AC$27-$I286)&lt;$O286,($M286-SUM($P286:AB286))*$P286,IF((AC$27-$I286)=$O286,$M286-SUM($N286:AB286),0)))),IF($N286="정액법",IF((AC$27-$I286)&lt;0,0,IF((AC$27-$I286)=0,$M286*$P286/12*(12-$J286+1),IF((AC$27-$I286)&lt;$O286,$M286*$P286,IF((AC$27-$I286)=$O286,$M286-SUM($Q286:AB286),0))))))</f>
        <v>3135000</v>
      </c>
      <c r="AD286" s="88">
        <f>IF($N286="정률법",IF((AD$27-$I286)&lt;0,0,IF((AD$27-$I286)=0,$M286*$P286/12*(12-$J286+1),IF((AD$27-$I286)&lt;$O286,($M286-SUM($P286:AC286))*$P286,IF((AD$27-$I286)=$O286,$M286-SUM($N286:AC286),0)))),IF($N286="정액법",IF((AD$27-$I286)&lt;0,0,IF((AD$27-$I286)=0,$M286*$P286/12*(12-$J286+1),IF((AD$27-$I286)&lt;$O286,$M286*$P286,IF((AD$27-$I286)=$O286,$M286-SUM($Q286:AC286),0))))))</f>
        <v>3135000</v>
      </c>
      <c r="AE286" s="89"/>
      <c r="AF286" s="90">
        <f t="shared" si="156"/>
        <v>27431250</v>
      </c>
      <c r="AG286" s="88">
        <f t="shared" si="151"/>
        <v>3918750</v>
      </c>
      <c r="AH286" s="91">
        <f t="shared" si="152"/>
        <v>3135000</v>
      </c>
      <c r="AI286" s="77" t="s">
        <v>232</v>
      </c>
      <c r="AJ286" s="77"/>
      <c r="AK286" s="77"/>
      <c r="AL286" s="77"/>
      <c r="AM286" s="77"/>
      <c r="AN286" s="92" t="s">
        <v>260</v>
      </c>
    </row>
    <row r="287" spans="2:40" s="47" customFormat="1" ht="13.5" outlineLevel="2">
      <c r="B287" s="76">
        <v>6</v>
      </c>
      <c r="C287" s="77" t="s">
        <v>334</v>
      </c>
      <c r="D287" s="77" t="s">
        <v>335</v>
      </c>
      <c r="E287" s="78" t="s">
        <v>336</v>
      </c>
      <c r="F287" s="77">
        <v>1</v>
      </c>
      <c r="G287" s="191"/>
      <c r="H287" s="79">
        <v>42488</v>
      </c>
      <c r="I287" s="80">
        <f t="shared" si="153"/>
        <v>2016</v>
      </c>
      <c r="J287" s="81" t="str">
        <f t="shared" si="154"/>
        <v>04</v>
      </c>
      <c r="K287" s="82">
        <v>29936000</v>
      </c>
      <c r="L287" s="82">
        <v>7484000</v>
      </c>
      <c r="M287" s="83">
        <f t="shared" si="155"/>
        <v>37420000</v>
      </c>
      <c r="N287" s="84" t="s">
        <v>65</v>
      </c>
      <c r="O287" s="85">
        <v>10</v>
      </c>
      <c r="P287" s="86">
        <f>IF($N287="정액법",VLOOKUP($O287,[1]Data!$J$3:$L$62,2),IF($N287="정률법",VLOOKUP($O287,[1]Data!$J$3:$L$62,3),"입력검증"))</f>
        <v>0.1</v>
      </c>
      <c r="Q287" s="108"/>
      <c r="R287" s="108"/>
      <c r="S287" s="108"/>
      <c r="T287" s="108"/>
      <c r="U287" s="108"/>
      <c r="V287" s="88">
        <f>IF($N287="정률법",IF((V$27-$I287)&lt;0,0,IF((V$27-$I287)=0,$M287*$P287/12*(12-$J287+1),IF((V$27-$I287)&lt;$O287,($M287-SUM($P287:U287))*$P287,IF((V$27-$I287)=$O287,$M287-SUM($N287:U287),0)))),IF($N287="정액법",IF((V$27-$I287)&lt;0,0,IF((V$27-$I287)=0,$M287*$P287/12*(12-$J287+1),IF((V$27-$I287)&lt;$O287,$M287*$P287,IF((V$27-$I287)=$O287,$M287-SUM($Q287:U287),0))))))</f>
        <v>2806500</v>
      </c>
      <c r="W287" s="88">
        <f>IF($N287="정률법",IF((W$27-$I287)&lt;0,0,IF((W$27-$I287)=0,$M287*$P287/12*(12-$J287+1),IF((W$27-$I287)&lt;$O287,($M287-SUM($P287:V287))*$P287,IF((W$27-$I287)=$O287,$M287-SUM($N287:V287),0)))),IF($N287="정액법",IF((W$27-$I287)&lt;0,0,IF((W$27-$I287)=0,$M287*$P287/12*(12-$J287+1),IF((W$27-$I287)&lt;$O287,$M287*$P287,IF((W$27-$I287)=$O287,$M287-SUM($Q287:V287),0))))))</f>
        <v>3742000</v>
      </c>
      <c r="X287" s="88">
        <f>IF($N287="정률법",IF((X$27-$I287)&lt;0,0,IF((X$27-$I287)=0,$M287*$P287/12*(12-$J287+1),IF((X$27-$I287)&lt;$O287,($M287-SUM($P287:W287))*$P287,IF((X$27-$I287)=$O287,$M287-SUM($N287:W287),0)))),IF($N287="정액법",IF((X$27-$I287)&lt;0,0,IF((X$27-$I287)=0,$M287*$P287/12*(12-$J287+1),IF((X$27-$I287)&lt;$O287,$M287*$P287,IF((X$27-$I287)=$O287,$M287-SUM($Q287:W287),0))))))</f>
        <v>3742000</v>
      </c>
      <c r="Y287" s="88">
        <f>IF($N287="정률법",IF((Y$27-$I287)&lt;0,0,IF((Y$27-$I287)=0,$M287*$P287/12*(12-$J287+1),IF((Y$27-$I287)&lt;$O287,($M287-SUM($P287:X287))*$P287,IF((Y$27-$I287)=$O287,$M287-SUM($N287:X287),0)))),IF($N287="정액법",IF((Y$27-$I287)&lt;0,0,IF((Y$27-$I287)=0,$M287*$P287/12*(12-$J287+1),IF((Y$27-$I287)&lt;$O287,$M287*$P287,IF((Y$27-$I287)=$O287,$M287-SUM($Q287:X287),0))))))</f>
        <v>3742000</v>
      </c>
      <c r="Z287" s="88">
        <f>IF($N287="정률법",IF((Z$27-$I287)&lt;0,0,IF((Z$27-$I287)=0,$M287*$P287/12*(12-$J287+1),IF((Z$27-$I287)&lt;$O287,($M287-SUM($P287:Y287))*$P287,IF((Z$27-$I287)=$O287,$M287-SUM($N287:Y287),0)))),IF($N287="정액법",IF((Z$27-$I287)&lt;0,0,IF((Z$27-$I287)=0,$M287*$P287/12*(12-$J287+1),IF((Z$27-$I287)&lt;$O287,$M287*$P287,IF((Z$27-$I287)=$O287,$M287-SUM($Q287:Y287),0))))))</f>
        <v>3742000</v>
      </c>
      <c r="AA287" s="88">
        <f>IF($N287="정률법",IF((AA$27-$I287)&lt;0,0,IF((AA$27-$I287)=0,$M287*$P287/12*(12-$J287+1),IF((AA$27-$I287)&lt;$O287,($M287-SUM($P287:Z287))*$P287,IF((AA$27-$I287)=$O287,$M287-SUM($N287:Z287),0)))),IF($N287="정액법",IF((AA$27-$I287)&lt;0,0,IF((AA$27-$I287)=0,$M287*$P287/12*(12-$J287+1),IF((AA$27-$I287)&lt;$O287,$M287*$P287,IF((AA$27-$I287)=$O287,$M287-SUM($Q287:Z287),0))))))</f>
        <v>3742000</v>
      </c>
      <c r="AB287" s="88">
        <f>IF($N287="정률법",IF((AB$27-$I287)&lt;0,0,IF((AB$27-$I287)=0,$M287*$P287/12*(12-$J287+1),IF((AB$27-$I287)&lt;$O287,($M287-SUM($P287:AA287))*$P287,IF((AB$27-$I287)=$O287,$M287-SUM($N287:AA287),0)))),IF($N287="정액법",IF((AB$27-$I287)&lt;0,0,IF((AB$27-$I287)=0,$M287*$P287/12*(12-$J287+1),IF((AB$27-$I287)&lt;$O287,$M287*$P287,IF((AB$27-$I287)=$O287,$M287-SUM($Q287:AA287),0))))))</f>
        <v>3742000</v>
      </c>
      <c r="AC287" s="88">
        <f>IF($N287="정률법",IF((AC$27-$I287)&lt;0,0,IF((AC$27-$I287)=0,$M287*$P287/12*(12-$J287+1),IF((AC$27-$I287)&lt;$O287,($M287-SUM($P287:AB287))*$P287,IF((AC$27-$I287)=$O287,$M287-SUM($N287:AB287),0)))),IF($N287="정액법",IF((AC$27-$I287)&lt;0,0,IF((AC$27-$I287)=0,$M287*$P287/12*(12-$J287+1),IF((AC$27-$I287)&lt;$O287,$M287*$P287,IF((AC$27-$I287)=$O287,$M287-SUM($Q287:AB287),0))))))</f>
        <v>3742000</v>
      </c>
      <c r="AD287" s="88">
        <f>IF($N287="정률법",IF((AD$27-$I287)&lt;0,0,IF((AD$27-$I287)=0,$M287*$P287/12*(12-$J287+1),IF((AD$27-$I287)&lt;$O287,($M287-SUM($P287:AC287))*$P287,IF((AD$27-$I287)=$O287,$M287-SUM($N287:AC287),0)))),IF($N287="정액법",IF((AD$27-$I287)&lt;0,0,IF((AD$27-$I287)=0,$M287*$P287/12*(12-$J287+1),IF((AD$27-$I287)&lt;$O287,$M287*$P287,IF((AD$27-$I287)=$O287,$M287-SUM($Q287:AC287),0))))))</f>
        <v>3742000</v>
      </c>
      <c r="AE287" s="89"/>
      <c r="AF287" s="90">
        <f t="shared" si="156"/>
        <v>32742500</v>
      </c>
      <c r="AG287" s="88">
        <f t="shared" si="151"/>
        <v>4677500</v>
      </c>
      <c r="AH287" s="91">
        <f t="shared" si="152"/>
        <v>3742000</v>
      </c>
      <c r="AI287" s="77" t="s">
        <v>232</v>
      </c>
      <c r="AJ287" s="77"/>
      <c r="AK287" s="77"/>
      <c r="AL287" s="77"/>
      <c r="AM287" s="77"/>
      <c r="AN287" s="92" t="s">
        <v>260</v>
      </c>
    </row>
    <row r="288" spans="2:40" s="47" customFormat="1" ht="13.5" outlineLevel="2">
      <c r="B288" s="76">
        <v>7</v>
      </c>
      <c r="C288" s="77" t="s">
        <v>337</v>
      </c>
      <c r="D288" s="77" t="s">
        <v>338</v>
      </c>
      <c r="E288" s="78" t="s">
        <v>339</v>
      </c>
      <c r="F288" s="77">
        <v>1</v>
      </c>
      <c r="G288" s="191"/>
      <c r="H288" s="79">
        <v>42488</v>
      </c>
      <c r="I288" s="80">
        <f t="shared" si="153"/>
        <v>2016</v>
      </c>
      <c r="J288" s="81" t="str">
        <f t="shared" si="154"/>
        <v>04</v>
      </c>
      <c r="K288" s="82">
        <v>36080000</v>
      </c>
      <c r="L288" s="82">
        <v>9020000</v>
      </c>
      <c r="M288" s="83">
        <f t="shared" si="155"/>
        <v>45100000</v>
      </c>
      <c r="N288" s="84" t="s">
        <v>65</v>
      </c>
      <c r="O288" s="85">
        <v>10</v>
      </c>
      <c r="P288" s="86">
        <f>IF($N288="정액법",VLOOKUP($O288,[1]Data!$J$3:$L$62,2),IF($N288="정률법",VLOOKUP($O288,[1]Data!$J$3:$L$62,3),"입력검증"))</f>
        <v>0.1</v>
      </c>
      <c r="Q288" s="108"/>
      <c r="R288" s="108"/>
      <c r="S288" s="108"/>
      <c r="T288" s="108"/>
      <c r="U288" s="108"/>
      <c r="V288" s="88">
        <f>IF($N288="정률법",IF((V$27-$I288)&lt;0,0,IF((V$27-$I288)=0,$M288*$P288/12*(12-$J288+1),IF((V$27-$I288)&lt;$O288,($M288-SUM($P288:U288))*$P288,IF((V$27-$I288)=$O288,$M288-SUM($N288:U288),0)))),IF($N288="정액법",IF((V$27-$I288)&lt;0,0,IF((V$27-$I288)=0,$M288*$P288/12*(12-$J288+1),IF((V$27-$I288)&lt;$O288,$M288*$P288,IF((V$27-$I288)=$O288,$M288-SUM($Q288:U288),0))))))</f>
        <v>3382500</v>
      </c>
      <c r="W288" s="88">
        <f>IF($N288="정률법",IF((W$27-$I288)&lt;0,0,IF((W$27-$I288)=0,$M288*$P288/12*(12-$J288+1),IF((W$27-$I288)&lt;$O288,($M288-SUM($P288:V288))*$P288,IF((W$27-$I288)=$O288,$M288-SUM($N288:V288),0)))),IF($N288="정액법",IF((W$27-$I288)&lt;0,0,IF((W$27-$I288)=0,$M288*$P288/12*(12-$J288+1),IF((W$27-$I288)&lt;$O288,$M288*$P288,IF((W$27-$I288)=$O288,$M288-SUM($Q288:V288),0))))))</f>
        <v>4510000</v>
      </c>
      <c r="X288" s="88">
        <f>IF($N288="정률법",IF((X$27-$I288)&lt;0,0,IF((X$27-$I288)=0,$M288*$P288/12*(12-$J288+1),IF((X$27-$I288)&lt;$O288,($M288-SUM($P288:W288))*$P288,IF((X$27-$I288)=$O288,$M288-SUM($N288:W288),0)))),IF($N288="정액법",IF((X$27-$I288)&lt;0,0,IF((X$27-$I288)=0,$M288*$P288/12*(12-$J288+1),IF((X$27-$I288)&lt;$O288,$M288*$P288,IF((X$27-$I288)=$O288,$M288-SUM($Q288:W288),0))))))</f>
        <v>4510000</v>
      </c>
      <c r="Y288" s="88">
        <f>IF($N288="정률법",IF((Y$27-$I288)&lt;0,0,IF((Y$27-$I288)=0,$M288*$P288/12*(12-$J288+1),IF((Y$27-$I288)&lt;$O288,($M288-SUM($P288:X288))*$P288,IF((Y$27-$I288)=$O288,$M288-SUM($N288:X288),0)))),IF($N288="정액법",IF((Y$27-$I288)&lt;0,0,IF((Y$27-$I288)=0,$M288*$P288/12*(12-$J288+1),IF((Y$27-$I288)&lt;$O288,$M288*$P288,IF((Y$27-$I288)=$O288,$M288-SUM($Q288:X288),0))))))</f>
        <v>4510000</v>
      </c>
      <c r="Z288" s="88">
        <f>IF($N288="정률법",IF((Z$27-$I288)&lt;0,0,IF((Z$27-$I288)=0,$M288*$P288/12*(12-$J288+1),IF((Z$27-$I288)&lt;$O288,($M288-SUM($P288:Y288))*$P288,IF((Z$27-$I288)=$O288,$M288-SUM($N288:Y288),0)))),IF($N288="정액법",IF((Z$27-$I288)&lt;0,0,IF((Z$27-$I288)=0,$M288*$P288/12*(12-$J288+1),IF((Z$27-$I288)&lt;$O288,$M288*$P288,IF((Z$27-$I288)=$O288,$M288-SUM($Q288:Y288),0))))))</f>
        <v>4510000</v>
      </c>
      <c r="AA288" s="88">
        <f>IF($N288="정률법",IF((AA$27-$I288)&lt;0,0,IF((AA$27-$I288)=0,$M288*$P288/12*(12-$J288+1),IF((AA$27-$I288)&lt;$O288,($M288-SUM($P288:Z288))*$P288,IF((AA$27-$I288)=$O288,$M288-SUM($N288:Z288),0)))),IF($N288="정액법",IF((AA$27-$I288)&lt;0,0,IF((AA$27-$I288)=0,$M288*$P288/12*(12-$J288+1),IF((AA$27-$I288)&lt;$O288,$M288*$P288,IF((AA$27-$I288)=$O288,$M288-SUM($Q288:Z288),0))))))</f>
        <v>4510000</v>
      </c>
      <c r="AB288" s="88">
        <f>IF($N288="정률법",IF((AB$27-$I288)&lt;0,0,IF((AB$27-$I288)=0,$M288*$P288/12*(12-$J288+1),IF((AB$27-$I288)&lt;$O288,($M288-SUM($P288:AA288))*$P288,IF((AB$27-$I288)=$O288,$M288-SUM($N288:AA288),0)))),IF($N288="정액법",IF((AB$27-$I288)&lt;0,0,IF((AB$27-$I288)=0,$M288*$P288/12*(12-$J288+1),IF((AB$27-$I288)&lt;$O288,$M288*$P288,IF((AB$27-$I288)=$O288,$M288-SUM($Q288:AA288),0))))))</f>
        <v>4510000</v>
      </c>
      <c r="AC288" s="88">
        <f>IF($N288="정률법",IF((AC$27-$I288)&lt;0,0,IF((AC$27-$I288)=0,$M288*$P288/12*(12-$J288+1),IF((AC$27-$I288)&lt;$O288,($M288-SUM($P288:AB288))*$P288,IF((AC$27-$I288)=$O288,$M288-SUM($N288:AB288),0)))),IF($N288="정액법",IF((AC$27-$I288)&lt;0,0,IF((AC$27-$I288)=0,$M288*$P288/12*(12-$J288+1),IF((AC$27-$I288)&lt;$O288,$M288*$P288,IF((AC$27-$I288)=$O288,$M288-SUM($Q288:AB288),0))))))</f>
        <v>4510000</v>
      </c>
      <c r="AD288" s="88">
        <f>IF($N288="정률법",IF((AD$27-$I288)&lt;0,0,IF((AD$27-$I288)=0,$M288*$P288/12*(12-$J288+1),IF((AD$27-$I288)&lt;$O288,($M288-SUM($P288:AC288))*$P288,IF((AD$27-$I288)=$O288,$M288-SUM($N288:AC288),0)))),IF($N288="정액법",IF((AD$27-$I288)&lt;0,0,IF((AD$27-$I288)=0,$M288*$P288/12*(12-$J288+1),IF((AD$27-$I288)&lt;$O288,$M288*$P288,IF((AD$27-$I288)=$O288,$M288-SUM($Q288:AC288),0))))))</f>
        <v>4510000</v>
      </c>
      <c r="AE288" s="89"/>
      <c r="AF288" s="90">
        <f t="shared" si="156"/>
        <v>39462500</v>
      </c>
      <c r="AG288" s="88">
        <f t="shared" si="151"/>
        <v>5637500</v>
      </c>
      <c r="AH288" s="91">
        <f t="shared" si="152"/>
        <v>4510000</v>
      </c>
      <c r="AI288" s="77" t="s">
        <v>232</v>
      </c>
      <c r="AJ288" s="77"/>
      <c r="AK288" s="77"/>
      <c r="AL288" s="77"/>
      <c r="AM288" s="77"/>
      <c r="AN288" s="92" t="s">
        <v>260</v>
      </c>
    </row>
    <row r="289" spans="2:40" s="47" customFormat="1" ht="13.5" outlineLevel="2">
      <c r="B289" s="76">
        <v>8</v>
      </c>
      <c r="C289" s="77" t="s">
        <v>340</v>
      </c>
      <c r="D289" s="77" t="s">
        <v>341</v>
      </c>
      <c r="E289" s="78" t="s">
        <v>342</v>
      </c>
      <c r="F289" s="77">
        <v>1</v>
      </c>
      <c r="G289" s="191"/>
      <c r="H289" s="79">
        <v>42452</v>
      </c>
      <c r="I289" s="80">
        <f t="shared" si="153"/>
        <v>2016</v>
      </c>
      <c r="J289" s="81" t="str">
        <f t="shared" si="154"/>
        <v>03</v>
      </c>
      <c r="K289" s="82">
        <v>120000000</v>
      </c>
      <c r="L289" s="82">
        <v>30000000</v>
      </c>
      <c r="M289" s="83">
        <f t="shared" si="155"/>
        <v>150000000</v>
      </c>
      <c r="N289" s="84" t="s">
        <v>65</v>
      </c>
      <c r="O289" s="85">
        <v>6</v>
      </c>
      <c r="P289" s="86">
        <f>IF($N289="정액법",VLOOKUP($O289,[1]Data!$J$3:$L$62,2),IF($N289="정률법",VLOOKUP($O289,[1]Data!$J$3:$L$62,3),"입력검증"))</f>
        <v>0.16600000000000001</v>
      </c>
      <c r="Q289" s="108"/>
      <c r="R289" s="108"/>
      <c r="S289" s="108"/>
      <c r="T289" s="108"/>
      <c r="U289" s="108"/>
      <c r="V289" s="88">
        <f>IF($N289="정률법",IF((V$27-$I289)&lt;0,0,IF((V$27-$I289)=0,$M289*$P289/12*(12-$J289+1),IF((V$27-$I289)&lt;$O289,($M289-SUM($P289:U289))*$P289,IF((V$27-$I289)=$O289,$M289-SUM($N289:U289),0)))),IF($N289="정액법",IF((V$27-$I289)&lt;0,0,IF((V$27-$I289)=0,$M289*$P289/12*(12-$J289+1),IF((V$27-$I289)&lt;$O289,$M289*$P289,IF((V$27-$I289)=$O289,$M289-SUM($Q289:U289),0))))))</f>
        <v>20750000</v>
      </c>
      <c r="W289" s="88">
        <f>IF($N289="정률법",IF((W$27-$I289)&lt;0,0,IF((W$27-$I289)=0,$M289*$P289/12*(12-$J289+1),IF((W$27-$I289)&lt;$O289,($M289-SUM($P289:V289))*$P289,IF((W$27-$I289)=$O289,$M289-SUM($N289:V289),0)))),IF($N289="정액법",IF((W$27-$I289)&lt;0,0,IF((W$27-$I289)=0,$M289*$P289/12*(12-$J289+1),IF((W$27-$I289)&lt;$O289,$M289*$P289,IF((W$27-$I289)=$O289,$M289-SUM($Q289:V289),0))))))</f>
        <v>24900000</v>
      </c>
      <c r="X289" s="88">
        <f>IF($N289="정률법",IF((X$27-$I289)&lt;0,0,IF((X$27-$I289)=0,$M289*$P289/12*(12-$J289+1),IF((X$27-$I289)&lt;$O289,($M289-SUM($P289:W289))*$P289,IF((X$27-$I289)=$O289,$M289-SUM($N289:W289),0)))),IF($N289="정액법",IF((X$27-$I289)&lt;0,0,IF((X$27-$I289)=0,$M289*$P289/12*(12-$J289+1),IF((X$27-$I289)&lt;$O289,$M289*$P289,IF((X$27-$I289)=$O289,$M289-SUM($Q289:W289),0))))))</f>
        <v>24900000</v>
      </c>
      <c r="Y289" s="88">
        <f>IF($N289="정률법",IF((Y$27-$I289)&lt;0,0,IF((Y$27-$I289)=0,$M289*$P289/12*(12-$J289+1),IF((Y$27-$I289)&lt;$O289,($M289-SUM($P289:X289))*$P289,IF((Y$27-$I289)=$O289,$M289-SUM($N289:X289),0)))),IF($N289="정액법",IF((Y$27-$I289)&lt;0,0,IF((Y$27-$I289)=0,$M289*$P289/12*(12-$J289+1),IF((Y$27-$I289)&lt;$O289,$M289*$P289,IF((Y$27-$I289)=$O289,$M289-SUM($Q289:X289),0))))))</f>
        <v>24900000</v>
      </c>
      <c r="Z289" s="88">
        <f>IF($N289="정률법",IF((Z$27-$I289)&lt;0,0,IF((Z$27-$I289)=0,$M289*$P289/12*(12-$J289+1),IF((Z$27-$I289)&lt;$O289,($M289-SUM($P289:Y289))*$P289,IF((Z$27-$I289)=$O289,$M289-SUM($N289:Y289),0)))),IF($N289="정액법",IF((Z$27-$I289)&lt;0,0,IF((Z$27-$I289)=0,$M289*$P289/12*(12-$J289+1),IF((Z$27-$I289)&lt;$O289,$M289*$P289,IF((Z$27-$I289)=$O289,$M289-SUM($Q289:Y289),0))))))</f>
        <v>24900000</v>
      </c>
      <c r="AA289" s="88">
        <f>IF($N289="정률법",IF((AA$27-$I289)&lt;0,0,IF((AA$27-$I289)=0,$M289*$P289/12*(12-$J289+1),IF((AA$27-$I289)&lt;$O289,($M289-SUM($P289:Z289))*$P289,IF((AA$27-$I289)=$O289,$M289-SUM($N289:Z289),0)))),IF($N289="정액법",IF((AA$27-$I289)&lt;0,0,IF((AA$27-$I289)=0,$M289*$P289/12*(12-$J289+1),IF((AA$27-$I289)&lt;$O289,$M289*$P289,IF((AA$27-$I289)=$O289,$M289-SUM($Q289:Z289),0))))))</f>
        <v>24900000</v>
      </c>
      <c r="AB289" s="88">
        <f>IF($N289="정률법",IF((AB$27-$I289)&lt;0,0,IF((AB$27-$I289)=0,$M289*$P289/12*(12-$J289+1),IF((AB$27-$I289)&lt;$O289,($M289-SUM($P289:AA289))*$P289,IF((AB$27-$I289)=$O289,$M289-SUM($N289:AA289),0)))),IF($N289="정액법",IF((AB$27-$I289)&lt;0,0,IF((AB$27-$I289)=0,$M289*$P289/12*(12-$J289+1),IF((AB$27-$I289)&lt;$O289,$M289*$P289,IF((AB$27-$I289)=$O289,$M289-SUM($Q289:AA289),0))))))</f>
        <v>4750000</v>
      </c>
      <c r="AC289" s="88">
        <f>IF($N289="정률법",IF((AC$27-$I289)&lt;0,0,IF((AC$27-$I289)=0,$M289*$P289/12*(12-$J289+1),IF((AC$27-$I289)&lt;$O289,($M289-SUM($P289:AB289))*$P289,IF((AC$27-$I289)=$O289,$M289-SUM($N289:AB289),0)))),IF($N289="정액법",IF((AC$27-$I289)&lt;0,0,IF((AC$27-$I289)=0,$M289*$P289/12*(12-$J289+1),IF((AC$27-$I289)&lt;$O289,$M289*$P289,IF((AC$27-$I289)=$O289,$M289-SUM($Q289:AB289),0))))))</f>
        <v>0</v>
      </c>
      <c r="AD289" s="88">
        <f>IF($N289="정률법",IF((AD$27-$I289)&lt;0,0,IF((AD$27-$I289)=0,$M289*$P289/12*(12-$J289+1),IF((AD$27-$I289)&lt;$O289,($M289-SUM($P289:AC289))*$P289,IF((AD$27-$I289)=$O289,$M289-SUM($N289:AC289),0)))),IF($N289="정액법",IF((AD$27-$I289)&lt;0,0,IF((AD$27-$I289)=0,$M289*$P289/12*(12-$J289+1),IF((AD$27-$I289)&lt;$O289,$M289*$P289,IF((AD$27-$I289)=$O289,$M289-SUM($Q289:AC289),0))))))</f>
        <v>0</v>
      </c>
      <c r="AE289" s="89"/>
      <c r="AF289" s="90">
        <f t="shared" si="156"/>
        <v>150000000</v>
      </c>
      <c r="AG289" s="88">
        <f t="shared" si="151"/>
        <v>0</v>
      </c>
      <c r="AH289" s="91">
        <f t="shared" si="152"/>
        <v>0</v>
      </c>
      <c r="AI289" s="77" t="s">
        <v>303</v>
      </c>
      <c r="AJ289" s="77"/>
      <c r="AK289" s="77"/>
      <c r="AL289" s="77"/>
      <c r="AM289" s="77"/>
      <c r="AN289" s="92" t="s">
        <v>343</v>
      </c>
    </row>
    <row r="290" spans="2:40" s="47" customFormat="1" ht="13.5" outlineLevel="2">
      <c r="B290" s="76">
        <v>9</v>
      </c>
      <c r="C290" s="77" t="s">
        <v>344</v>
      </c>
      <c r="D290" s="77" t="s">
        <v>345</v>
      </c>
      <c r="E290" s="78" t="s">
        <v>346</v>
      </c>
      <c r="F290" s="77">
        <v>1</v>
      </c>
      <c r="G290" s="191"/>
      <c r="H290" s="79">
        <v>42416</v>
      </c>
      <c r="I290" s="80">
        <f t="shared" si="153"/>
        <v>2016</v>
      </c>
      <c r="J290" s="81" t="str">
        <f t="shared" si="154"/>
        <v>02</v>
      </c>
      <c r="K290" s="82">
        <v>947200</v>
      </c>
      <c r="L290" s="82">
        <v>236800</v>
      </c>
      <c r="M290" s="83">
        <f t="shared" si="155"/>
        <v>1184000</v>
      </c>
      <c r="N290" s="84" t="s">
        <v>65</v>
      </c>
      <c r="O290" s="85">
        <v>1</v>
      </c>
      <c r="P290" s="86">
        <f>IF($N290="정액법",VLOOKUP($O290,[1]Data!$J$3:$L$62,2),IF($N290="정률법",VLOOKUP($O290,[1]Data!$J$3:$L$62,3),"입력검증"))</f>
        <v>1</v>
      </c>
      <c r="Q290" s="108"/>
      <c r="R290" s="108"/>
      <c r="S290" s="108"/>
      <c r="T290" s="108"/>
      <c r="U290" s="108"/>
      <c r="V290" s="88">
        <f>IF($N290="정률법",IF((V$27-$I290)&lt;0,0,IF((V$27-$I290)=0,$M290*$P290/12*(12-$J290+1),IF((V$27-$I290)&lt;$O290,($M290-SUM($P290:U290))*$P290,IF((V$27-$I290)=$O290,$M290-SUM($N290:U290),0)))),IF($N290="정액법",IF((V$27-$I290)&lt;0,0,IF((V$27-$I290)=0,$M290*$P290/12*(12-$J290+1),IF((V$27-$I290)&lt;$O290,$M290*$P290,IF((V$27-$I290)=$O290,$M290-SUM($Q290:U290),0))))))</f>
        <v>1085333.3333333335</v>
      </c>
      <c r="W290" s="88">
        <f>IF($N290="정률법",IF((W$27-$I290)&lt;0,0,IF((W$27-$I290)=0,$M290*$P290/12*(12-$J290+1),IF((W$27-$I290)&lt;$O290,($M290-SUM($P290:V290))*$P290,IF((W$27-$I290)=$O290,$M290-SUM($N290:V290),0)))),IF($N290="정액법",IF((W$27-$I290)&lt;0,0,IF((W$27-$I290)=0,$M290*$P290/12*(12-$J290+1),IF((W$27-$I290)&lt;$O290,$M290*$P290,IF((W$27-$I290)=$O290,$M290-SUM($Q290:V290),0))))))</f>
        <v>98666.666666666511</v>
      </c>
      <c r="X290" s="88">
        <f>IF($N290="정률법",IF((X$27-$I290)&lt;0,0,IF((X$27-$I290)=0,$M290*$P290/12*(12-$J290+1),IF((X$27-$I290)&lt;$O290,($M290-SUM($P290:W290))*$P290,IF((X$27-$I290)=$O290,$M290-SUM($N290:W290),0)))),IF($N290="정액법",IF((X$27-$I290)&lt;0,0,IF((X$27-$I290)=0,$M290*$P290/12*(12-$J290+1),IF((X$27-$I290)&lt;$O290,$M290*$P290,IF((X$27-$I290)=$O290,$M290-SUM($Q290:W290),0))))))</f>
        <v>0</v>
      </c>
      <c r="Y290" s="88">
        <f>IF($N290="정률법",IF((Y$27-$I290)&lt;0,0,IF((Y$27-$I290)=0,$M290*$P290/12*(12-$J290+1),IF((Y$27-$I290)&lt;$O290,($M290-SUM($P290:X290))*$P290,IF((Y$27-$I290)=$O290,$M290-SUM($N290:X290),0)))),IF($N290="정액법",IF((Y$27-$I290)&lt;0,0,IF((Y$27-$I290)=0,$M290*$P290/12*(12-$J290+1),IF((Y$27-$I290)&lt;$O290,$M290*$P290,IF((Y$27-$I290)=$O290,$M290-SUM($Q290:X290),0))))))</f>
        <v>0</v>
      </c>
      <c r="Z290" s="88">
        <f>IF($N290="정률법",IF((Z$27-$I290)&lt;0,0,IF((Z$27-$I290)=0,$M290*$P290/12*(12-$J290+1),IF((Z$27-$I290)&lt;$O290,($M290-SUM($P290:Y290))*$P290,IF((Z$27-$I290)=$O290,$M290-SUM($N290:Y290),0)))),IF($N290="정액법",IF((Z$27-$I290)&lt;0,0,IF((Z$27-$I290)=0,$M290*$P290/12*(12-$J290+1),IF((Z$27-$I290)&lt;$O290,$M290*$P290,IF((Z$27-$I290)=$O290,$M290-SUM($Q290:Y290),0))))))</f>
        <v>0</v>
      </c>
      <c r="AA290" s="88">
        <f>IF($N290="정률법",IF((AA$27-$I290)&lt;0,0,IF((AA$27-$I290)=0,$M290*$P290/12*(12-$J290+1),IF((AA$27-$I290)&lt;$O290,($M290-SUM($P290:Z290))*$P290,IF((AA$27-$I290)=$O290,$M290-SUM($N290:Z290),0)))),IF($N290="정액법",IF((AA$27-$I290)&lt;0,0,IF((AA$27-$I290)=0,$M290*$P290/12*(12-$J290+1),IF((AA$27-$I290)&lt;$O290,$M290*$P290,IF((AA$27-$I290)=$O290,$M290-SUM($Q290:Z290),0))))))</f>
        <v>0</v>
      </c>
      <c r="AB290" s="88">
        <f>IF($N290="정률법",IF((AB$27-$I290)&lt;0,0,IF((AB$27-$I290)=0,$M290*$P290/12*(12-$J290+1),IF((AB$27-$I290)&lt;$O290,($M290-SUM($P290:AA290))*$P290,IF((AB$27-$I290)=$O290,$M290-SUM($N290:AA290),0)))),IF($N290="정액법",IF((AB$27-$I290)&lt;0,0,IF((AB$27-$I290)=0,$M290*$P290/12*(12-$J290+1),IF((AB$27-$I290)&lt;$O290,$M290*$P290,IF((AB$27-$I290)=$O290,$M290-SUM($Q290:AA290),0))))))</f>
        <v>0</v>
      </c>
      <c r="AC290" s="88">
        <f>IF($N290="정률법",IF((AC$27-$I290)&lt;0,0,IF((AC$27-$I290)=0,$M290*$P290/12*(12-$J290+1),IF((AC$27-$I290)&lt;$O290,($M290-SUM($P290:AB290))*$P290,IF((AC$27-$I290)=$O290,$M290-SUM($N290:AB290),0)))),IF($N290="정액법",IF((AC$27-$I290)&lt;0,0,IF((AC$27-$I290)=0,$M290*$P290/12*(12-$J290+1),IF((AC$27-$I290)&lt;$O290,$M290*$P290,IF((AC$27-$I290)=$O290,$M290-SUM($Q290:AB290),0))))))</f>
        <v>0</v>
      </c>
      <c r="AD290" s="88">
        <f>IF($N290="정률법",IF((AD$27-$I290)&lt;0,0,IF((AD$27-$I290)=0,$M290*$P290/12*(12-$J290+1),IF((AD$27-$I290)&lt;$O290,($M290-SUM($P290:AC290))*$P290,IF((AD$27-$I290)=$O290,$M290-SUM($N290:AC290),0)))),IF($N290="정액법",IF((AD$27-$I290)&lt;0,0,IF((AD$27-$I290)=0,$M290*$P290/12*(12-$J290+1),IF((AD$27-$I290)&lt;$O290,$M290*$P290,IF((AD$27-$I290)=$O290,$M290-SUM($Q290:AC290),0))))))</f>
        <v>0</v>
      </c>
      <c r="AE290" s="89"/>
      <c r="AF290" s="90">
        <f t="shared" si="156"/>
        <v>1184000</v>
      </c>
      <c r="AG290" s="88">
        <f t="shared" si="151"/>
        <v>0</v>
      </c>
      <c r="AH290" s="91">
        <f t="shared" si="152"/>
        <v>0</v>
      </c>
      <c r="AI290" s="77" t="s">
        <v>303</v>
      </c>
      <c r="AJ290" s="77"/>
      <c r="AK290" s="77"/>
      <c r="AL290" s="77"/>
      <c r="AM290" s="77"/>
      <c r="AN290" s="92" t="s">
        <v>321</v>
      </c>
    </row>
    <row r="291" spans="2:40" s="47" customFormat="1" ht="13.5" outlineLevel="2">
      <c r="B291" s="76">
        <v>10</v>
      </c>
      <c r="C291" s="77" t="s">
        <v>347</v>
      </c>
      <c r="D291" s="77" t="s">
        <v>345</v>
      </c>
      <c r="E291" s="78" t="s">
        <v>348</v>
      </c>
      <c r="F291" s="77">
        <v>1</v>
      </c>
      <c r="G291" s="191"/>
      <c r="H291" s="79">
        <v>42416</v>
      </c>
      <c r="I291" s="80">
        <f t="shared" si="153"/>
        <v>2016</v>
      </c>
      <c r="J291" s="81" t="str">
        <f t="shared" si="154"/>
        <v>02</v>
      </c>
      <c r="K291" s="82">
        <v>454400</v>
      </c>
      <c r="L291" s="82">
        <v>113600</v>
      </c>
      <c r="M291" s="83">
        <f t="shared" si="155"/>
        <v>568000</v>
      </c>
      <c r="N291" s="84" t="s">
        <v>65</v>
      </c>
      <c r="O291" s="85">
        <v>1</v>
      </c>
      <c r="P291" s="86">
        <f>IF($N291="정액법",VLOOKUP($O291,[1]Data!$J$3:$L$62,2),IF($N291="정률법",VLOOKUP($O291,[1]Data!$J$3:$L$62,3),"입력검증"))</f>
        <v>1</v>
      </c>
      <c r="Q291" s="108"/>
      <c r="R291" s="108"/>
      <c r="S291" s="108"/>
      <c r="T291" s="108"/>
      <c r="U291" s="108"/>
      <c r="V291" s="88">
        <f>IF($N291="정률법",IF((V$27-$I291)&lt;0,0,IF((V$27-$I291)=0,$M291*$P291/12*(12-$J291+1),IF((V$27-$I291)&lt;$O291,($M291-SUM($P291:U291))*$P291,IF((V$27-$I291)=$O291,$M291-SUM($N291:U291),0)))),IF($N291="정액법",IF((V$27-$I291)&lt;0,0,IF((V$27-$I291)=0,$M291*$P291/12*(12-$J291+1),IF((V$27-$I291)&lt;$O291,$M291*$P291,IF((V$27-$I291)=$O291,$M291-SUM($Q291:U291),0))))))</f>
        <v>520666.66666666669</v>
      </c>
      <c r="W291" s="88">
        <f>IF($N291="정률법",IF((W$27-$I291)&lt;0,0,IF((W$27-$I291)=0,$M291*$P291/12*(12-$J291+1),IF((W$27-$I291)&lt;$O291,($M291-SUM($P291:V291))*$P291,IF((W$27-$I291)=$O291,$M291-SUM($N291:V291),0)))),IF($N291="정액법",IF((W$27-$I291)&lt;0,0,IF((W$27-$I291)=0,$M291*$P291/12*(12-$J291+1),IF((W$27-$I291)&lt;$O291,$M291*$P291,IF((W$27-$I291)=$O291,$M291-SUM($Q291:V291),0))))))</f>
        <v>47333.333333333314</v>
      </c>
      <c r="X291" s="88">
        <f>IF($N291="정률법",IF((X$27-$I291)&lt;0,0,IF((X$27-$I291)=0,$M291*$P291/12*(12-$J291+1),IF((X$27-$I291)&lt;$O291,($M291-SUM($P291:W291))*$P291,IF((X$27-$I291)=$O291,$M291-SUM($N291:W291),0)))),IF($N291="정액법",IF((X$27-$I291)&lt;0,0,IF((X$27-$I291)=0,$M291*$P291/12*(12-$J291+1),IF((X$27-$I291)&lt;$O291,$M291*$P291,IF((X$27-$I291)=$O291,$M291-SUM($Q291:W291),0))))))</f>
        <v>0</v>
      </c>
      <c r="Y291" s="88">
        <f>IF($N291="정률법",IF((Y$27-$I291)&lt;0,0,IF((Y$27-$I291)=0,$M291*$P291/12*(12-$J291+1),IF((Y$27-$I291)&lt;$O291,($M291-SUM($P291:X291))*$P291,IF((Y$27-$I291)=$O291,$M291-SUM($N291:X291),0)))),IF($N291="정액법",IF((Y$27-$I291)&lt;0,0,IF((Y$27-$I291)=0,$M291*$P291/12*(12-$J291+1),IF((Y$27-$I291)&lt;$O291,$M291*$P291,IF((Y$27-$I291)=$O291,$M291-SUM($Q291:X291),0))))))</f>
        <v>0</v>
      </c>
      <c r="Z291" s="88">
        <f>IF($N291="정률법",IF((Z$27-$I291)&lt;0,0,IF((Z$27-$I291)=0,$M291*$P291/12*(12-$J291+1),IF((Z$27-$I291)&lt;$O291,($M291-SUM($P291:Y291))*$P291,IF((Z$27-$I291)=$O291,$M291-SUM($N291:Y291),0)))),IF($N291="정액법",IF((Z$27-$I291)&lt;0,0,IF((Z$27-$I291)=0,$M291*$P291/12*(12-$J291+1),IF((Z$27-$I291)&lt;$O291,$M291*$P291,IF((Z$27-$I291)=$O291,$M291-SUM($Q291:Y291),0))))))</f>
        <v>0</v>
      </c>
      <c r="AA291" s="88">
        <f>IF($N291="정률법",IF((AA$27-$I291)&lt;0,0,IF((AA$27-$I291)=0,$M291*$P291/12*(12-$J291+1),IF((AA$27-$I291)&lt;$O291,($M291-SUM($P291:Z291))*$P291,IF((AA$27-$I291)=$O291,$M291-SUM($N291:Z291),0)))),IF($N291="정액법",IF((AA$27-$I291)&lt;0,0,IF((AA$27-$I291)=0,$M291*$P291/12*(12-$J291+1),IF((AA$27-$I291)&lt;$O291,$M291*$P291,IF((AA$27-$I291)=$O291,$M291-SUM($Q291:Z291),0))))))</f>
        <v>0</v>
      </c>
      <c r="AB291" s="88">
        <f>IF($N291="정률법",IF((AB$27-$I291)&lt;0,0,IF((AB$27-$I291)=0,$M291*$P291/12*(12-$J291+1),IF((AB$27-$I291)&lt;$O291,($M291-SUM($P291:AA291))*$P291,IF((AB$27-$I291)=$O291,$M291-SUM($N291:AA291),0)))),IF($N291="정액법",IF((AB$27-$I291)&lt;0,0,IF((AB$27-$I291)=0,$M291*$P291/12*(12-$J291+1),IF((AB$27-$I291)&lt;$O291,$M291*$P291,IF((AB$27-$I291)=$O291,$M291-SUM($Q291:AA291),0))))))</f>
        <v>0</v>
      </c>
      <c r="AC291" s="88">
        <f>IF($N291="정률법",IF((AC$27-$I291)&lt;0,0,IF((AC$27-$I291)=0,$M291*$P291/12*(12-$J291+1),IF((AC$27-$I291)&lt;$O291,($M291-SUM($P291:AB291))*$P291,IF((AC$27-$I291)=$O291,$M291-SUM($N291:AB291),0)))),IF($N291="정액법",IF((AC$27-$I291)&lt;0,0,IF((AC$27-$I291)=0,$M291*$P291/12*(12-$J291+1),IF((AC$27-$I291)&lt;$O291,$M291*$P291,IF((AC$27-$I291)=$O291,$M291-SUM($Q291:AB291),0))))))</f>
        <v>0</v>
      </c>
      <c r="AD291" s="88">
        <f>IF($N291="정률법",IF((AD$27-$I291)&lt;0,0,IF((AD$27-$I291)=0,$M291*$P291/12*(12-$J291+1),IF((AD$27-$I291)&lt;$O291,($M291-SUM($P291:AC291))*$P291,IF((AD$27-$I291)=$O291,$M291-SUM($N291:AC291),0)))),IF($N291="정액법",IF((AD$27-$I291)&lt;0,0,IF((AD$27-$I291)=0,$M291*$P291/12*(12-$J291+1),IF((AD$27-$I291)&lt;$O291,$M291*$P291,IF((AD$27-$I291)=$O291,$M291-SUM($Q291:AC291),0))))))</f>
        <v>0</v>
      </c>
      <c r="AE291" s="89"/>
      <c r="AF291" s="90">
        <f t="shared" si="156"/>
        <v>568000</v>
      </c>
      <c r="AG291" s="88">
        <f t="shared" si="151"/>
        <v>0</v>
      </c>
      <c r="AH291" s="91">
        <f t="shared" si="152"/>
        <v>0</v>
      </c>
      <c r="AI291" s="77" t="s">
        <v>303</v>
      </c>
      <c r="AJ291" s="77"/>
      <c r="AK291" s="77"/>
      <c r="AL291" s="77"/>
      <c r="AM291" s="77"/>
      <c r="AN291" s="92" t="s">
        <v>321</v>
      </c>
    </row>
    <row r="292" spans="2:40" s="47" customFormat="1" ht="13.5" outlineLevel="1">
      <c r="B292" s="94"/>
      <c r="C292" s="95" t="s">
        <v>66</v>
      </c>
      <c r="D292" s="94"/>
      <c r="E292" s="96"/>
      <c r="F292" s="94"/>
      <c r="G292" s="97">
        <f>+G282</f>
        <v>2016</v>
      </c>
      <c r="H292" s="98"/>
      <c r="I292" s="98"/>
      <c r="J292" s="98"/>
      <c r="K292" s="99">
        <f>SUM(K282:K291)</f>
        <v>245702400</v>
      </c>
      <c r="L292" s="99">
        <f>SUM(L282:L291)</f>
        <v>61425600</v>
      </c>
      <c r="M292" s="99">
        <f>SUM(M282:M291)</f>
        <v>307128000</v>
      </c>
      <c r="N292" s="96"/>
      <c r="O292" s="96"/>
      <c r="P292" s="100"/>
      <c r="Q292" s="101">
        <f>SUM(N282:N291)</f>
        <v>0</v>
      </c>
      <c r="R292" s="101">
        <f t="shared" ref="R292:AD292" si="157">SUM(R282:R291)</f>
        <v>0</v>
      </c>
      <c r="S292" s="101">
        <f t="shared" si="157"/>
        <v>0</v>
      </c>
      <c r="T292" s="101">
        <f t="shared" si="157"/>
        <v>0</v>
      </c>
      <c r="U292" s="101">
        <f t="shared" si="157"/>
        <v>0</v>
      </c>
      <c r="V292" s="101">
        <f t="shared" si="157"/>
        <v>34095708.333333336</v>
      </c>
      <c r="W292" s="101">
        <f t="shared" si="157"/>
        <v>41271250</v>
      </c>
      <c r="X292" s="101">
        <f t="shared" si="157"/>
        <v>41125250</v>
      </c>
      <c r="Y292" s="101">
        <f t="shared" si="157"/>
        <v>41125250</v>
      </c>
      <c r="Z292" s="101">
        <f t="shared" si="157"/>
        <v>41125250</v>
      </c>
      <c r="AA292" s="101">
        <f t="shared" si="157"/>
        <v>41125250</v>
      </c>
      <c r="AB292" s="101">
        <f t="shared" si="157"/>
        <v>20975250</v>
      </c>
      <c r="AC292" s="101">
        <f t="shared" si="157"/>
        <v>16225250</v>
      </c>
      <c r="AD292" s="102">
        <f t="shared" si="157"/>
        <v>14075791.666666666</v>
      </c>
      <c r="AE292" s="103"/>
      <c r="AF292" s="104">
        <f>SUM(AF282:AF291)</f>
        <v>291144250</v>
      </c>
      <c r="AG292" s="101">
        <f>SUM(AG282:AG291)</f>
        <v>15983750</v>
      </c>
      <c r="AH292" s="105">
        <f>SUM(AH282:AH291)</f>
        <v>12787000</v>
      </c>
      <c r="AI292" s="101"/>
      <c r="AJ292" s="101"/>
      <c r="AK292" s="101"/>
      <c r="AL292" s="101"/>
      <c r="AM292" s="101"/>
      <c r="AN292" s="106"/>
    </row>
    <row r="293" spans="2:40" s="47" customFormat="1" ht="13.5" outlineLevel="2">
      <c r="B293" s="76">
        <v>1</v>
      </c>
      <c r="C293" s="77" t="s">
        <v>349</v>
      </c>
      <c r="D293" s="77" t="s">
        <v>181</v>
      </c>
      <c r="E293" s="78" t="s">
        <v>350</v>
      </c>
      <c r="F293" s="77">
        <v>1</v>
      </c>
      <c r="G293" s="117">
        <v>2017</v>
      </c>
      <c r="H293" s="79">
        <v>42824</v>
      </c>
      <c r="I293" s="80">
        <f>VALUE(LEFT(TEXT($H293,"yyyy-mm-dd"),4))</f>
        <v>2017</v>
      </c>
      <c r="J293" s="81" t="str">
        <f>MID(TEXT($H293,"yyyy-mm-dd"),6,2)</f>
        <v>03</v>
      </c>
      <c r="K293" s="82">
        <v>3160000</v>
      </c>
      <c r="L293" s="82">
        <v>790000</v>
      </c>
      <c r="M293" s="83">
        <f>K293+L293</f>
        <v>3950000</v>
      </c>
      <c r="N293" s="84" t="s">
        <v>65</v>
      </c>
      <c r="O293" s="85">
        <v>8</v>
      </c>
      <c r="P293" s="86">
        <f>IF($N293="정액법",VLOOKUP($O293,[1]Data!$J$3:$L$62,2),IF($N293="정률법",VLOOKUP($O293,[1]Data!$J$3:$L$62,3),"입력검증"))</f>
        <v>0.125</v>
      </c>
      <c r="Q293" s="108"/>
      <c r="R293" s="108"/>
      <c r="S293" s="108"/>
      <c r="T293" s="108"/>
      <c r="U293" s="108"/>
      <c r="V293" s="108"/>
      <c r="W293" s="88">
        <f>IF($N293="정률법",IF((W$27-$I293)&lt;0,0,IF((W$27-$I293)=0,$M293*$P293/12*(12-$J293+1),IF((W$27-$I293)&lt;$O293,($M293-SUM($P293:V293))*$P293,IF((W$27-$I293)=$O293,$M293-SUM($N293:V293),0)))),IF($N293="정액법",IF((W$27-$I293)&lt;0,0,IF((W$27-$I293)=0,$M293*$P293/12*(12-$J293+1),IF((W$27-$I293)&lt;$O293,$M293*$P293,IF((W$27-$I293)=$O293,$M293-SUM($Q293:V293),0))))))</f>
        <v>411458.33333333337</v>
      </c>
      <c r="X293" s="88">
        <f>IF($N293="정률법",IF((X$27-$I293)&lt;0,0,IF((X$27-$I293)=0,$M293*$P293/12*(12-$J293+1),IF((X$27-$I293)&lt;$O293,($M293-SUM($P293:W293))*$P293,IF((X$27-$I293)=$O293,$M293-SUM($N293:W293),0)))),IF($N293="정액법",IF((X$27-$I293)&lt;0,0,IF((X$27-$I293)=0,$M293*$P293/12*(12-$J293+1),IF((X$27-$I293)&lt;$O293,$M293*$P293,IF((X$27-$I293)=$O293,$M293-SUM($Q293:W293),0))))))</f>
        <v>493750</v>
      </c>
      <c r="Y293" s="88">
        <f>IF($N293="정률법",IF((Y$27-$I293)&lt;0,0,IF((Y$27-$I293)=0,$M293*$P293/12*(12-$J293+1),IF((Y$27-$I293)&lt;$O293,($M293-SUM($P293:X293))*$P293,IF((Y$27-$I293)=$O293,$M293-SUM($N293:X293),0)))),IF($N293="정액법",IF((Y$27-$I293)&lt;0,0,IF((Y$27-$I293)=0,$M293*$P293/12*(12-$J293+1),IF((Y$27-$I293)&lt;$O293,$M293*$P293,IF((Y$27-$I293)=$O293,$M293-SUM($Q293:X293),0))))))</f>
        <v>493750</v>
      </c>
      <c r="Z293" s="88">
        <f>IF($N293="정률법",IF((Z$27-$I293)&lt;0,0,IF((Z$27-$I293)=0,$M293*$P293/12*(12-$J293+1),IF((Z$27-$I293)&lt;$O293,($M293-SUM($P293:Y293))*$P293,IF((Z$27-$I293)=$O293,$M293-SUM($N293:Y293),0)))),IF($N293="정액법",IF((Z$27-$I293)&lt;0,0,IF((Z$27-$I293)=0,$M293*$P293/12*(12-$J293+1),IF((Z$27-$I293)&lt;$O293,$M293*$P293,IF((Z$27-$I293)=$O293,$M293-SUM($Q293:Y293),0))))))</f>
        <v>493750</v>
      </c>
      <c r="AA293" s="88">
        <f>IF($N293="정률법",IF((AA$27-$I293)&lt;0,0,IF((AA$27-$I293)=0,$M293*$P293/12*(12-$J293+1),IF((AA$27-$I293)&lt;$O293,($M293-SUM($P293:Z293))*$P293,IF((AA$27-$I293)=$O293,$M293-SUM($N293:Z293),0)))),IF($N293="정액법",IF((AA$27-$I293)&lt;0,0,IF((AA$27-$I293)=0,$M293*$P293/12*(12-$J293+1),IF((AA$27-$I293)&lt;$O293,$M293*$P293,IF((AA$27-$I293)=$O293,$M293-SUM($Q293:Z293),0))))))</f>
        <v>493750</v>
      </c>
      <c r="AB293" s="88">
        <f>IF($N293="정률법",IF((AB$27-$I293)&lt;0,0,IF((AB$27-$I293)=0,$M293*$P293/12*(12-$J293+1),IF((AB$27-$I293)&lt;$O293,($M293-SUM($P293:AA293))*$P293,IF((AB$27-$I293)=$O293,$M293-SUM($N293:AA293),0)))),IF($N293="정액법",IF((AB$27-$I293)&lt;0,0,IF((AB$27-$I293)=0,$M293*$P293/12*(12-$J293+1),IF((AB$27-$I293)&lt;$O293,$M293*$P293,IF((AB$27-$I293)=$O293,$M293-SUM($Q293:AA293),0))))))</f>
        <v>493750</v>
      </c>
      <c r="AC293" s="88">
        <f>IF($N293="정률법",IF((AC$27-$I293)&lt;0,0,IF((AC$27-$I293)=0,$M293*$P293/12*(12-$J293+1),IF((AC$27-$I293)&lt;$O293,($M293-SUM($P293:AB293))*$P293,IF((AC$27-$I293)=$O293,$M293-SUM($N293:AB293),0)))),IF($N293="정액법",IF((AC$27-$I293)&lt;0,0,IF((AC$27-$I293)=0,$M293*$P293/12*(12-$J293+1),IF((AC$27-$I293)&lt;$O293,$M293*$P293,IF((AC$27-$I293)=$O293,$M293-SUM($Q293:AB293),0))))))</f>
        <v>493750</v>
      </c>
      <c r="AD293" s="88">
        <f>IF($N293="정률법",IF((AD$27-$I293)&lt;0,0,IF((AD$27-$I293)=0,$M293*$P293/12*(12-$J293+1),IF((AD$27-$I293)&lt;$O293,($M293-SUM($P293:AC293))*$P293,IF((AD$27-$I293)=$O293,$M293-SUM($N293:AC293),0)))),IF($N293="정액법",IF((AD$27-$I293)&lt;0,0,IF((AD$27-$I293)=0,$M293*$P293/12*(12-$J293+1),IF((AD$27-$I293)&lt;$O293,$M293*$P293,IF((AD$27-$I293)=$O293,$M293-SUM($Q293:AC293),0))))))</f>
        <v>493750</v>
      </c>
      <c r="AE293" s="89"/>
      <c r="AF293" s="90">
        <f>SUM(Q293:AE293)</f>
        <v>3867708.3333333335</v>
      </c>
      <c r="AG293" s="88">
        <f t="shared" ref="AG293" si="158">M293-AF293</f>
        <v>82291.666666666511</v>
      </c>
      <c r="AH293" s="91">
        <f t="shared" ref="AH293" si="159">IFERROR(INT(AG293*K293/M293),0)</f>
        <v>65833</v>
      </c>
      <c r="AI293" s="77" t="s">
        <v>303</v>
      </c>
      <c r="AJ293" s="77"/>
      <c r="AK293" s="77"/>
      <c r="AL293" s="77"/>
      <c r="AM293" s="77"/>
      <c r="AN293" s="92" t="s">
        <v>321</v>
      </c>
    </row>
    <row r="294" spans="2:40" s="47" customFormat="1" ht="13.5" outlineLevel="1">
      <c r="B294" s="94"/>
      <c r="C294" s="95" t="s">
        <v>66</v>
      </c>
      <c r="D294" s="94"/>
      <c r="E294" s="96"/>
      <c r="F294" s="94"/>
      <c r="G294" s="97">
        <f>+G293</f>
        <v>2017</v>
      </c>
      <c r="H294" s="98"/>
      <c r="I294" s="98"/>
      <c r="J294" s="98"/>
      <c r="K294" s="99">
        <f>SUM(K293:K293)</f>
        <v>3160000</v>
      </c>
      <c r="L294" s="99">
        <f>SUM(L293:L293)</f>
        <v>790000</v>
      </c>
      <c r="M294" s="99">
        <f>SUM(M293:M293)</f>
        <v>3950000</v>
      </c>
      <c r="N294" s="96"/>
      <c r="O294" s="96"/>
      <c r="P294" s="100"/>
      <c r="Q294" s="101">
        <f>SUM(N293:N293)</f>
        <v>0</v>
      </c>
      <c r="R294" s="101">
        <f t="shared" ref="R294:AD294" si="160">SUM(R293:R293)</f>
        <v>0</v>
      </c>
      <c r="S294" s="101">
        <f t="shared" si="160"/>
        <v>0</v>
      </c>
      <c r="T294" s="101">
        <f t="shared" si="160"/>
        <v>0</v>
      </c>
      <c r="U294" s="101">
        <f t="shared" si="160"/>
        <v>0</v>
      </c>
      <c r="V294" s="101">
        <f t="shared" si="160"/>
        <v>0</v>
      </c>
      <c r="W294" s="101">
        <f t="shared" si="160"/>
        <v>411458.33333333337</v>
      </c>
      <c r="X294" s="101">
        <f t="shared" si="160"/>
        <v>493750</v>
      </c>
      <c r="Y294" s="101">
        <f t="shared" si="160"/>
        <v>493750</v>
      </c>
      <c r="Z294" s="101">
        <f t="shared" si="160"/>
        <v>493750</v>
      </c>
      <c r="AA294" s="101">
        <f t="shared" si="160"/>
        <v>493750</v>
      </c>
      <c r="AB294" s="101">
        <f t="shared" si="160"/>
        <v>493750</v>
      </c>
      <c r="AC294" s="101">
        <f t="shared" si="160"/>
        <v>493750</v>
      </c>
      <c r="AD294" s="102">
        <f t="shared" si="160"/>
        <v>493750</v>
      </c>
      <c r="AE294" s="103"/>
      <c r="AF294" s="104">
        <f>SUM(AF293:AF293)</f>
        <v>3867708.3333333335</v>
      </c>
      <c r="AG294" s="101">
        <f>SUM(AG293:AG293)</f>
        <v>82291.666666666511</v>
      </c>
      <c r="AH294" s="105">
        <f>SUM(AH293:AH293)</f>
        <v>65833</v>
      </c>
      <c r="AI294" s="101"/>
      <c r="AJ294" s="101"/>
      <c r="AK294" s="101"/>
      <c r="AL294" s="101"/>
      <c r="AM294" s="101"/>
      <c r="AN294" s="106"/>
    </row>
    <row r="295" spans="2:40" s="47" customFormat="1" ht="13.5" outlineLevel="2">
      <c r="B295" s="76">
        <v>1</v>
      </c>
      <c r="C295" s="77" t="s">
        <v>351</v>
      </c>
      <c r="D295" s="77" t="s">
        <v>352</v>
      </c>
      <c r="E295" s="78" t="s">
        <v>353</v>
      </c>
      <c r="F295" s="77">
        <v>1</v>
      </c>
      <c r="G295" s="191">
        <v>2018</v>
      </c>
      <c r="H295" s="79">
        <v>43261</v>
      </c>
      <c r="I295" s="80">
        <f>VALUE(LEFT(TEXT($H295,"yyyy-mm-dd"),4))</f>
        <v>2018</v>
      </c>
      <c r="J295" s="81" t="str">
        <f>MID(TEXT($H295,"yyyy-mm-dd"),6,2)</f>
        <v>06</v>
      </c>
      <c r="K295" s="82">
        <v>24760000</v>
      </c>
      <c r="L295" s="82">
        <v>6190000</v>
      </c>
      <c r="M295" s="83">
        <f>K295+L295</f>
        <v>30950000</v>
      </c>
      <c r="N295" s="84" t="s">
        <v>65</v>
      </c>
      <c r="O295" s="85">
        <v>11</v>
      </c>
      <c r="P295" s="86">
        <f>IF($N295="정액법",VLOOKUP($O295,[1]Data!$J$3:$L$62,2),IF($N295="정률법",VLOOKUP($O295,[1]Data!$J$3:$L$62,3),"입력검증"))</f>
        <v>0.09</v>
      </c>
      <c r="Q295" s="108"/>
      <c r="R295" s="108"/>
      <c r="S295" s="108"/>
      <c r="T295" s="108"/>
      <c r="U295" s="108"/>
      <c r="V295" s="108"/>
      <c r="W295" s="108"/>
      <c r="X295" s="88">
        <f>IF($N295="정률법",IF((X$27-$I295)&lt;0,0,IF((X$27-$I295)=0,$M295*$P295/12*(12-$J295+1),IF((X$27-$I295)&lt;$O295,($M295-SUM($P295:W295))*$P295,IF((X$27-$I295)=$O295,$M295-SUM($N295:W295),0)))),IF($N295="정액법",IF((X$27-$I295)&lt;0,0,IF((X$27-$I295)=0,$M295*$P295/12*(12-$J295+1),IF((X$27-$I295)&lt;$O295,$M295*$P295,IF((X$27-$I295)=$O295,$M295-SUM($Q295:W295),0))))))</f>
        <v>1624875</v>
      </c>
      <c r="Y295" s="88">
        <f>IF($N295="정률법",IF((Y$27-$I295)&lt;0,0,IF((Y$27-$I295)=0,$M295*$P295/12*(12-$J295+1),IF((Y$27-$I295)&lt;$O295,($M295-SUM($P295:X295))*$P295,IF((Y$27-$I295)=$O295,$M295-SUM($N295:X295),0)))),IF($N295="정액법",IF((Y$27-$I295)&lt;0,0,IF((Y$27-$I295)=0,$M295*$P295/12*(12-$J295+1),IF((Y$27-$I295)&lt;$O295,$M295*$P295,IF((Y$27-$I295)=$O295,$M295-SUM($Q295:X295),0))))))</f>
        <v>2785500</v>
      </c>
      <c r="Z295" s="88">
        <f>IF($N295="정률법",IF((Z$27-$I295)&lt;0,0,IF((Z$27-$I295)=0,$M295*$P295/12*(12-$J295+1),IF((Z$27-$I295)&lt;$O295,($M295-SUM($P295:Y295))*$P295,IF((Z$27-$I295)=$O295,$M295-SUM($N295:Y295),0)))),IF($N295="정액법",IF((Z$27-$I295)&lt;0,0,IF((Z$27-$I295)=0,$M295*$P295/12*(12-$J295+1),IF((Z$27-$I295)&lt;$O295,$M295*$P295,IF((Z$27-$I295)=$O295,$M295-SUM($Q295:Y295),0))))))</f>
        <v>2785500</v>
      </c>
      <c r="AA295" s="88">
        <f>IF($N295="정률법",IF((AA$27-$I295)&lt;0,0,IF((AA$27-$I295)=0,$M295*$P295/12*(12-$J295+1),IF((AA$27-$I295)&lt;$O295,($M295-SUM($P295:Z295))*$P295,IF((AA$27-$I295)=$O295,$M295-SUM($N295:Z295),0)))),IF($N295="정액법",IF((AA$27-$I295)&lt;0,0,IF((AA$27-$I295)=0,$M295*$P295/12*(12-$J295+1),IF((AA$27-$I295)&lt;$O295,$M295*$P295,IF((AA$27-$I295)=$O295,$M295-SUM($Q295:Z295),0))))))</f>
        <v>2785500</v>
      </c>
      <c r="AB295" s="88">
        <f>IF($N295="정률법",IF((AB$27-$I295)&lt;0,0,IF((AB$27-$I295)=0,$M295*$P295/12*(12-$J295+1),IF((AB$27-$I295)&lt;$O295,($M295-SUM($P295:AA295))*$P295,IF((AB$27-$I295)=$O295,$M295-SUM($N295:AA295),0)))),IF($N295="정액법",IF((AB$27-$I295)&lt;0,0,IF((AB$27-$I295)=0,$M295*$P295/12*(12-$J295+1),IF((AB$27-$I295)&lt;$O295,$M295*$P295,IF((AB$27-$I295)=$O295,$M295-SUM($Q295:AA295),0))))))</f>
        <v>2785500</v>
      </c>
      <c r="AC295" s="88">
        <f>IF($N295="정률법",IF((AC$27-$I295)&lt;0,0,IF((AC$27-$I295)=0,$M295*$P295/12*(12-$J295+1),IF((AC$27-$I295)&lt;$O295,($M295-SUM($P295:AB295))*$P295,IF((AC$27-$I295)=$O295,$M295-SUM($N295:AB295),0)))),IF($N295="정액법",IF((AC$27-$I295)&lt;0,0,IF((AC$27-$I295)=0,$M295*$P295/12*(12-$J295+1),IF((AC$27-$I295)&lt;$O295,$M295*$P295,IF((AC$27-$I295)=$O295,$M295-SUM($Q295:AB295),0))))))</f>
        <v>2785500</v>
      </c>
      <c r="AD295" s="88">
        <f>IF($N295="정률법",IF((AD$27-$I295)&lt;0,0,IF((AD$27-$I295)=0,$M295*$P295/12*(12-$J295+1),IF((AD$27-$I295)&lt;$O295,($M295-SUM($P295:AC295))*$P295,IF((AD$27-$I295)=$O295,$M295-SUM($N295:AC295),0)))),IF($N295="정액법",IF((AD$27-$I295)&lt;0,0,IF((AD$27-$I295)=0,$M295*$P295/12*(12-$J295+1),IF((AD$27-$I295)&lt;$O295,$M295*$P295,IF((AD$27-$I295)=$O295,$M295-SUM($Q295:AC295),0))))))</f>
        <v>2785500</v>
      </c>
      <c r="AE295" s="89"/>
      <c r="AF295" s="90">
        <f>SUM(Q295:AE295)</f>
        <v>18337875</v>
      </c>
      <c r="AG295" s="88">
        <f t="shared" ref="AG295:AG296" si="161">M295-AF295</f>
        <v>12612125</v>
      </c>
      <c r="AH295" s="91">
        <f t="shared" ref="AH295:AH296" si="162">IFERROR(INT(AG295*K295/M295),0)</f>
        <v>10089700</v>
      </c>
      <c r="AI295" s="77" t="s">
        <v>232</v>
      </c>
      <c r="AJ295" s="77"/>
      <c r="AK295" s="77"/>
      <c r="AL295" s="77"/>
      <c r="AM295" s="77"/>
      <c r="AN295" s="92" t="s">
        <v>354</v>
      </c>
    </row>
    <row r="296" spans="2:40" s="47" customFormat="1" ht="13.5" outlineLevel="2">
      <c r="B296" s="76">
        <v>2</v>
      </c>
      <c r="C296" s="77" t="s">
        <v>355</v>
      </c>
      <c r="D296" s="77" t="s">
        <v>356</v>
      </c>
      <c r="E296" s="78" t="s">
        <v>357</v>
      </c>
      <c r="F296" s="77">
        <v>1</v>
      </c>
      <c r="G296" s="191"/>
      <c r="H296" s="79">
        <v>43296</v>
      </c>
      <c r="I296" s="80">
        <f t="shared" ref="I296" si="163">VALUE(LEFT(TEXT($H296,"yyyy-mm-dd"),4))</f>
        <v>2018</v>
      </c>
      <c r="J296" s="81" t="str">
        <f t="shared" ref="J296" si="164">MID(TEXT($H296,"yyyy-mm-dd"),6,2)</f>
        <v>07</v>
      </c>
      <c r="K296" s="82">
        <v>2696000</v>
      </c>
      <c r="L296" s="82">
        <v>674000</v>
      </c>
      <c r="M296" s="83">
        <f t="shared" ref="M296" si="165">K296+L296</f>
        <v>3370000</v>
      </c>
      <c r="N296" s="84" t="s">
        <v>65</v>
      </c>
      <c r="O296" s="85">
        <v>11</v>
      </c>
      <c r="P296" s="86">
        <f>IF($N296="정액법",VLOOKUP($O296,[1]Data!$J$3:$L$62,2),IF($N296="정률법",VLOOKUP($O296,[1]Data!$J$3:$L$62,3),"입력검증"))</f>
        <v>0.09</v>
      </c>
      <c r="Q296" s="108"/>
      <c r="R296" s="108"/>
      <c r="S296" s="108"/>
      <c r="T296" s="108"/>
      <c r="U296" s="108"/>
      <c r="V296" s="108"/>
      <c r="W296" s="108"/>
      <c r="X296" s="88">
        <f>IF($N296="정률법",IF((X$27-$I296)&lt;0,0,IF((X$27-$I296)=0,$M296*$P296/12*(12-$J296+1),IF((X$27-$I296)&lt;$O296,($M296-SUM($P296:W296))*$P296,IF((X$27-$I296)=$O296,$M296-SUM($N296:W296),0)))),IF($N296="정액법",IF((X$27-$I296)&lt;0,0,IF((X$27-$I296)=0,$M296*$P296/12*(12-$J296+1),IF((X$27-$I296)&lt;$O296,$M296*$P296,IF((X$27-$I296)=$O296,$M296-SUM($Q296:W296),0))))))</f>
        <v>151650</v>
      </c>
      <c r="Y296" s="88">
        <f>IF($N296="정률법",IF((Y$27-$I296)&lt;0,0,IF((Y$27-$I296)=0,$M296*$P296/12*(12-$J296+1),IF((Y$27-$I296)&lt;$O296,($M296-SUM($P296:X296))*$P296,IF((Y$27-$I296)=$O296,$M296-SUM($N296:X296),0)))),IF($N296="정액법",IF((Y$27-$I296)&lt;0,0,IF((Y$27-$I296)=0,$M296*$P296/12*(12-$J296+1),IF((Y$27-$I296)&lt;$O296,$M296*$P296,IF((Y$27-$I296)=$O296,$M296-SUM($Q296:X296),0))))))</f>
        <v>303300</v>
      </c>
      <c r="Z296" s="88">
        <f>IF($N296="정률법",IF((Z$27-$I296)&lt;0,0,IF((Z$27-$I296)=0,$M296*$P296/12*(12-$J296+1),IF((Z$27-$I296)&lt;$O296,($M296-SUM($P296:Y296))*$P296,IF((Z$27-$I296)=$O296,$M296-SUM($N296:Y296),0)))),IF($N296="정액법",IF((Z$27-$I296)&lt;0,0,IF((Z$27-$I296)=0,$M296*$P296/12*(12-$J296+1),IF((Z$27-$I296)&lt;$O296,$M296*$P296,IF((Z$27-$I296)=$O296,$M296-SUM($Q296:Y296),0))))))</f>
        <v>303300</v>
      </c>
      <c r="AA296" s="88">
        <f>IF($N296="정률법",IF((AA$27-$I296)&lt;0,0,IF((AA$27-$I296)=0,$M296*$P296/12*(12-$J296+1),IF((AA$27-$I296)&lt;$O296,($M296-SUM($P296:Z296))*$P296,IF((AA$27-$I296)=$O296,$M296-SUM($N296:Z296),0)))),IF($N296="정액법",IF((AA$27-$I296)&lt;0,0,IF((AA$27-$I296)=0,$M296*$P296/12*(12-$J296+1),IF((AA$27-$I296)&lt;$O296,$M296*$P296,IF((AA$27-$I296)=$O296,$M296-SUM($Q296:Z296),0))))))</f>
        <v>303300</v>
      </c>
      <c r="AB296" s="88">
        <f>IF($N296="정률법",IF((AB$27-$I296)&lt;0,0,IF((AB$27-$I296)=0,$M296*$P296/12*(12-$J296+1),IF((AB$27-$I296)&lt;$O296,($M296-SUM($P296:AA296))*$P296,IF((AB$27-$I296)=$O296,$M296-SUM($N296:AA296),0)))),IF($N296="정액법",IF((AB$27-$I296)&lt;0,0,IF((AB$27-$I296)=0,$M296*$P296/12*(12-$J296+1),IF((AB$27-$I296)&lt;$O296,$M296*$P296,IF((AB$27-$I296)=$O296,$M296-SUM($Q296:AA296),0))))))</f>
        <v>303300</v>
      </c>
      <c r="AC296" s="88">
        <f>IF($N296="정률법",IF((AC$27-$I296)&lt;0,0,IF((AC$27-$I296)=0,$M296*$P296/12*(12-$J296+1),IF((AC$27-$I296)&lt;$O296,($M296-SUM($P296:AB296))*$P296,IF((AC$27-$I296)=$O296,$M296-SUM($N296:AB296),0)))),IF($N296="정액법",IF((AC$27-$I296)&lt;0,0,IF((AC$27-$I296)=0,$M296*$P296/12*(12-$J296+1),IF((AC$27-$I296)&lt;$O296,$M296*$P296,IF((AC$27-$I296)=$O296,$M296-SUM($Q296:AB296),0))))))</f>
        <v>303300</v>
      </c>
      <c r="AD296" s="88">
        <f>IF($N296="정률법",IF((AD$27-$I296)&lt;0,0,IF((AD$27-$I296)=0,$M296*$P296/12*(12-$J296+1),IF((AD$27-$I296)&lt;$O296,($M296-SUM($P296:AC296))*$P296,IF((AD$27-$I296)=$O296,$M296-SUM($N296:AC296),0)))),IF($N296="정액법",IF((AD$27-$I296)&lt;0,0,IF((AD$27-$I296)=0,$M296*$P296/12*(12-$J296+1),IF((AD$27-$I296)&lt;$O296,$M296*$P296,IF((AD$27-$I296)=$O296,$M296-SUM($Q296:AC296),0))))))</f>
        <v>303300</v>
      </c>
      <c r="AE296" s="89"/>
      <c r="AF296" s="90">
        <f t="shared" ref="AF296" si="166">SUM(Q296:AE296)</f>
        <v>1971450</v>
      </c>
      <c r="AG296" s="88">
        <f t="shared" si="161"/>
        <v>1398550</v>
      </c>
      <c r="AH296" s="91">
        <f t="shared" si="162"/>
        <v>1118840</v>
      </c>
      <c r="AI296" s="77" t="s">
        <v>232</v>
      </c>
      <c r="AJ296" s="77"/>
      <c r="AK296" s="77"/>
      <c r="AL296" s="77"/>
      <c r="AM296" s="77"/>
      <c r="AN296" s="92" t="s">
        <v>354</v>
      </c>
    </row>
    <row r="297" spans="2:40" s="47" customFormat="1" ht="13.5" outlineLevel="1">
      <c r="B297" s="94"/>
      <c r="C297" s="95" t="s">
        <v>66</v>
      </c>
      <c r="D297" s="94"/>
      <c r="E297" s="96"/>
      <c r="F297" s="94"/>
      <c r="G297" s="97">
        <f>+G295</f>
        <v>2018</v>
      </c>
      <c r="H297" s="98"/>
      <c r="I297" s="98"/>
      <c r="J297" s="98"/>
      <c r="K297" s="99">
        <f>SUM(K295:K296)</f>
        <v>27456000</v>
      </c>
      <c r="L297" s="99">
        <f>SUM(L295:L296)</f>
        <v>6864000</v>
      </c>
      <c r="M297" s="99">
        <f>SUM(M295:M296)</f>
        <v>34320000</v>
      </c>
      <c r="N297" s="96"/>
      <c r="O297" s="96"/>
      <c r="P297" s="100"/>
      <c r="Q297" s="101">
        <f>SUM(N295:N296)</f>
        <v>0</v>
      </c>
      <c r="R297" s="101">
        <f t="shared" ref="R297:AD297" si="167">SUM(R295:R296)</f>
        <v>0</v>
      </c>
      <c r="S297" s="101">
        <f t="shared" si="167"/>
        <v>0</v>
      </c>
      <c r="T297" s="101">
        <f t="shared" si="167"/>
        <v>0</v>
      </c>
      <c r="U297" s="101">
        <f t="shared" si="167"/>
        <v>0</v>
      </c>
      <c r="V297" s="101">
        <f t="shared" si="167"/>
        <v>0</v>
      </c>
      <c r="W297" s="101">
        <f t="shared" si="167"/>
        <v>0</v>
      </c>
      <c r="X297" s="101">
        <f t="shared" si="167"/>
        <v>1776525</v>
      </c>
      <c r="Y297" s="101">
        <f t="shared" si="167"/>
        <v>3088800</v>
      </c>
      <c r="Z297" s="101">
        <f t="shared" si="167"/>
        <v>3088800</v>
      </c>
      <c r="AA297" s="101">
        <f t="shared" si="167"/>
        <v>3088800</v>
      </c>
      <c r="AB297" s="101">
        <f t="shared" si="167"/>
        <v>3088800</v>
      </c>
      <c r="AC297" s="101">
        <f t="shared" si="167"/>
        <v>3088800</v>
      </c>
      <c r="AD297" s="102">
        <f t="shared" si="167"/>
        <v>3088800</v>
      </c>
      <c r="AE297" s="103"/>
      <c r="AF297" s="104">
        <f>SUM(AF295:AF296)</f>
        <v>20309325</v>
      </c>
      <c r="AG297" s="101">
        <f>SUM(AG295:AG296)</f>
        <v>14010675</v>
      </c>
      <c r="AH297" s="105">
        <f>SUM(AH295:AH296)</f>
        <v>11208540</v>
      </c>
      <c r="AI297" s="101"/>
      <c r="AJ297" s="101"/>
      <c r="AK297" s="101"/>
      <c r="AL297" s="101"/>
      <c r="AM297" s="101"/>
      <c r="AN297" s="106"/>
    </row>
    <row r="298" spans="2:40" s="47" customFormat="1" ht="13.5" outlineLevel="2">
      <c r="B298" s="76">
        <v>1</v>
      </c>
      <c r="C298" s="77" t="s">
        <v>358</v>
      </c>
      <c r="D298" s="77" t="s">
        <v>359</v>
      </c>
      <c r="E298" s="78" t="s">
        <v>360</v>
      </c>
      <c r="F298" s="77">
        <v>1</v>
      </c>
      <c r="G298" s="191">
        <v>2019</v>
      </c>
      <c r="H298" s="79">
        <v>43558</v>
      </c>
      <c r="I298" s="80">
        <f>VALUE(LEFT(TEXT($H298,"yyyy-mm-dd"),4))</f>
        <v>2019</v>
      </c>
      <c r="J298" s="81" t="str">
        <f>MID(TEXT($H298,"yyyy-mm-dd"),6,2)</f>
        <v>04</v>
      </c>
      <c r="K298" s="82">
        <v>25840000</v>
      </c>
      <c r="L298" s="82">
        <v>6460000</v>
      </c>
      <c r="M298" s="83">
        <f>K298+L298</f>
        <v>32300000</v>
      </c>
      <c r="N298" s="84" t="s">
        <v>65</v>
      </c>
      <c r="O298" s="85">
        <v>10</v>
      </c>
      <c r="P298" s="86">
        <f>IF($N298="정액법",VLOOKUP($O298,[1]Data!$J$3:$L$62,2),IF($N298="정률법",VLOOKUP($O298,[1]Data!$J$3:$L$62,3),"입력검증"))</f>
        <v>0.1</v>
      </c>
      <c r="Q298" s="108"/>
      <c r="R298" s="108"/>
      <c r="S298" s="108"/>
      <c r="T298" s="108"/>
      <c r="U298" s="108"/>
      <c r="V298" s="108"/>
      <c r="W298" s="108"/>
      <c r="X298" s="108"/>
      <c r="Y298" s="88">
        <f>IF($N298="정률법",IF((Y$27-$I298)&lt;0,0,IF((Y$27-$I298)=0,$M298*$P298/12*(12-$J298+1),IF((Y$27-$I298)&lt;$O298,($M298-SUM($P298:X298))*$P298,IF((Y$27-$I298)=$O298,$M298-SUM($N298:X298),0)))),IF($N298="정액법",IF((Y$27-$I298)&lt;0,0,IF((Y$27-$I298)=0,$M298*$P298/12*(12-$J298+1),IF((Y$27-$I298)&lt;$O298,$M298*$P298,IF((Y$27-$I298)=$O298,$M298-SUM($Q298:X298),0))))))</f>
        <v>2422500</v>
      </c>
      <c r="Z298" s="88">
        <f>IF($N298="정률법",IF((Z$27-$I298)&lt;0,0,IF((Z$27-$I298)=0,$M298*$P298/12*(12-$J298+1),IF((Z$27-$I298)&lt;$O298,($M298-SUM($P298:Y298))*$P298,IF((Z$27-$I298)=$O298,$M298-SUM($N298:Y298),0)))),IF($N298="정액법",IF((Z$27-$I298)&lt;0,0,IF((Z$27-$I298)=0,$M298*$P298/12*(12-$J298+1),IF((Z$27-$I298)&lt;$O298,$M298*$P298,IF((Z$27-$I298)=$O298,$M298-SUM($Q298:Y298),0))))))</f>
        <v>3230000</v>
      </c>
      <c r="AA298" s="88">
        <f>IF($N298="정률법",IF((AA$27-$I298)&lt;0,0,IF((AA$27-$I298)=0,$M298*$P298/12*(12-$J298+1),IF((AA$27-$I298)&lt;$O298,($M298-SUM($P298:Z298))*$P298,IF((AA$27-$I298)=$O298,$M298-SUM($N298:Z298),0)))),IF($N298="정액법",IF((AA$27-$I298)&lt;0,0,IF((AA$27-$I298)=0,$M298*$P298/12*(12-$J298+1),IF((AA$27-$I298)&lt;$O298,$M298*$P298,IF((AA$27-$I298)=$O298,$M298-SUM($Q298:Z298),0))))))</f>
        <v>3230000</v>
      </c>
      <c r="AB298" s="88">
        <f>IF($N298="정률법",IF((AB$27-$I298)&lt;0,0,IF((AB$27-$I298)=0,$M298*$P298/12*(12-$J298+1),IF((AB$27-$I298)&lt;$O298,($M298-SUM($P298:AA298))*$P298,IF((AB$27-$I298)=$O298,$M298-SUM($N298:AA298),0)))),IF($N298="정액법",IF((AB$27-$I298)&lt;0,0,IF((AB$27-$I298)=0,$M298*$P298/12*(12-$J298+1),IF((AB$27-$I298)&lt;$O298,$M298*$P298,IF((AB$27-$I298)=$O298,$M298-SUM($Q298:AA298),0))))))</f>
        <v>3230000</v>
      </c>
      <c r="AC298" s="88">
        <f>IF($N298="정률법",IF((AC$27-$I298)&lt;0,0,IF((AC$27-$I298)=0,$M298*$P298/12*(12-$J298+1),IF((AC$27-$I298)&lt;$O298,($M298-SUM($P298:AB298))*$P298,IF((AC$27-$I298)=$O298,$M298-SUM($N298:AB298),0)))),IF($N298="정액법",IF((AC$27-$I298)&lt;0,0,IF((AC$27-$I298)=0,$M298*$P298/12*(12-$J298+1),IF((AC$27-$I298)&lt;$O298,$M298*$P298,IF((AC$27-$I298)=$O298,$M298-SUM($Q298:AB298),0))))))</f>
        <v>3230000</v>
      </c>
      <c r="AD298" s="88">
        <f>IF($N298="정률법",IF((AD$27-$I298)&lt;0,0,IF((AD$27-$I298)=0,$M298*$P298/12*(12-$J298+1),IF((AD$27-$I298)&lt;$O298,($M298-SUM($P298:AC298))*$P298,IF((AD$27-$I298)=$O298,$M298-SUM($N298:AC298),0)))),IF($N298="정액법",IF((AD$27-$I298)&lt;0,0,IF((AD$27-$I298)=0,$M298*$P298/12*(12-$J298+1),IF((AD$27-$I298)&lt;$O298,$M298*$P298,IF((AD$27-$I298)=$O298,$M298-SUM($Q298:AC298),0))))))</f>
        <v>3230000</v>
      </c>
      <c r="AE298" s="89"/>
      <c r="AF298" s="90">
        <f>SUM(Q298:AE298)</f>
        <v>18572500</v>
      </c>
      <c r="AG298" s="88">
        <f t="shared" ref="AG298:AG314" si="168">M298-AF298</f>
        <v>13727500</v>
      </c>
      <c r="AH298" s="91">
        <f t="shared" ref="AH298:AH314" si="169">IFERROR(INT(AG298*K298/M298),0)</f>
        <v>10982000</v>
      </c>
      <c r="AI298" s="77" t="s">
        <v>232</v>
      </c>
      <c r="AJ298" s="77"/>
      <c r="AK298" s="77"/>
      <c r="AL298" s="77"/>
      <c r="AM298" s="77"/>
      <c r="AN298" s="92" t="s">
        <v>354</v>
      </c>
    </row>
    <row r="299" spans="2:40" s="47" customFormat="1" ht="13.5" outlineLevel="2">
      <c r="B299" s="76">
        <v>2</v>
      </c>
      <c r="C299" s="77" t="s">
        <v>361</v>
      </c>
      <c r="D299" s="77" t="s">
        <v>362</v>
      </c>
      <c r="E299" s="78" t="s">
        <v>363</v>
      </c>
      <c r="F299" s="77">
        <v>1</v>
      </c>
      <c r="G299" s="191"/>
      <c r="H299" s="79">
        <v>43577</v>
      </c>
      <c r="I299" s="80">
        <f t="shared" ref="I299:I314" si="170">VALUE(LEFT(TEXT($H299,"yyyy-mm-dd"),4))</f>
        <v>2019</v>
      </c>
      <c r="J299" s="81" t="str">
        <f t="shared" ref="J299:J314" si="171">MID(TEXT($H299,"yyyy-mm-dd"),6,2)</f>
        <v>04</v>
      </c>
      <c r="K299" s="82">
        <v>2672977</v>
      </c>
      <c r="L299" s="82">
        <v>668244.20000000007</v>
      </c>
      <c r="M299" s="83">
        <f t="shared" ref="M299:M314" si="172">K299+L299</f>
        <v>3341221.2</v>
      </c>
      <c r="N299" s="84" t="s">
        <v>65</v>
      </c>
      <c r="O299" s="85">
        <v>10</v>
      </c>
      <c r="P299" s="86">
        <f>IF($N299="정액법",VLOOKUP($O299,[1]Data!$J$3:$L$62,2),IF($N299="정률법",VLOOKUP($O299,[1]Data!$J$3:$L$62,3),"입력검증"))</f>
        <v>0.1</v>
      </c>
      <c r="Q299" s="108"/>
      <c r="R299" s="108"/>
      <c r="S299" s="108"/>
      <c r="T299" s="108"/>
      <c r="U299" s="108"/>
      <c r="V299" s="108"/>
      <c r="W299" s="108"/>
      <c r="X299" s="108"/>
      <c r="Y299" s="88">
        <f>IF($N299="정률법",IF((Y$27-$I299)&lt;0,0,IF((Y$27-$I299)=0,$M299*$P299/12*(12-$J299+1),IF((Y$27-$I299)&lt;$O299,($M299-SUM($P299:X299))*$P299,IF((Y$27-$I299)=$O299,$M299-SUM($N299:X299),0)))),IF($N299="정액법",IF((Y$27-$I299)&lt;0,0,IF((Y$27-$I299)=0,$M299*$P299/12*(12-$J299+1),IF((Y$27-$I299)&lt;$O299,$M299*$P299,IF((Y$27-$I299)=$O299,$M299-SUM($Q299:X299),0))))))</f>
        <v>250591.59000000005</v>
      </c>
      <c r="Z299" s="88">
        <f>IF($N299="정률법",IF((Z$27-$I299)&lt;0,0,IF((Z$27-$I299)=0,$M299*$P299/12*(12-$J299+1),IF((Z$27-$I299)&lt;$O299,($M299-SUM($P299:Y299))*$P299,IF((Z$27-$I299)=$O299,$M299-SUM($N299:Y299),0)))),IF($N299="정액법",IF((Z$27-$I299)&lt;0,0,IF((Z$27-$I299)=0,$M299*$P299/12*(12-$J299+1),IF((Z$27-$I299)&lt;$O299,$M299*$P299,IF((Z$27-$I299)=$O299,$M299-SUM($Q299:Y299),0))))))</f>
        <v>334122.12000000005</v>
      </c>
      <c r="AA299" s="88">
        <f>IF($N299="정률법",IF((AA$27-$I299)&lt;0,0,IF((AA$27-$I299)=0,$M299*$P299/12*(12-$J299+1),IF((AA$27-$I299)&lt;$O299,($M299-SUM($P299:Z299))*$P299,IF((AA$27-$I299)=$O299,$M299-SUM($N299:Z299),0)))),IF($N299="정액법",IF((AA$27-$I299)&lt;0,0,IF((AA$27-$I299)=0,$M299*$P299/12*(12-$J299+1),IF((AA$27-$I299)&lt;$O299,$M299*$P299,IF((AA$27-$I299)=$O299,$M299-SUM($Q299:Z299),0))))))</f>
        <v>334122.12000000005</v>
      </c>
      <c r="AB299" s="88">
        <f>IF($N299="정률법",IF((AB$27-$I299)&lt;0,0,IF((AB$27-$I299)=0,$M299*$P299/12*(12-$J299+1),IF((AB$27-$I299)&lt;$O299,($M299-SUM($P299:AA299))*$P299,IF((AB$27-$I299)=$O299,$M299-SUM($N299:AA299),0)))),IF($N299="정액법",IF((AB$27-$I299)&lt;0,0,IF((AB$27-$I299)=0,$M299*$P299/12*(12-$J299+1),IF((AB$27-$I299)&lt;$O299,$M299*$P299,IF((AB$27-$I299)=$O299,$M299-SUM($Q299:AA299),0))))))</f>
        <v>334122.12000000005</v>
      </c>
      <c r="AC299" s="88">
        <f>IF($N299="정률법",IF((AC$27-$I299)&lt;0,0,IF((AC$27-$I299)=0,$M299*$P299/12*(12-$J299+1),IF((AC$27-$I299)&lt;$O299,($M299-SUM($P299:AB299))*$P299,IF((AC$27-$I299)=$O299,$M299-SUM($N299:AB299),0)))),IF($N299="정액법",IF((AC$27-$I299)&lt;0,0,IF((AC$27-$I299)=0,$M299*$P299/12*(12-$J299+1),IF((AC$27-$I299)&lt;$O299,$M299*$P299,IF((AC$27-$I299)=$O299,$M299-SUM($Q299:AB299),0))))))</f>
        <v>334122.12000000005</v>
      </c>
      <c r="AD299" s="88">
        <f>IF($N299="정률법",IF((AD$27-$I299)&lt;0,0,IF((AD$27-$I299)=0,$M299*$P299/12*(12-$J299+1),IF((AD$27-$I299)&lt;$O299,($M299-SUM($P299:AC299))*$P299,IF((AD$27-$I299)=$O299,$M299-SUM($N299:AC299),0)))),IF($N299="정액법",IF((AD$27-$I299)&lt;0,0,IF((AD$27-$I299)=0,$M299*$P299/12*(12-$J299+1),IF((AD$27-$I299)&lt;$O299,$M299*$P299,IF((AD$27-$I299)=$O299,$M299-SUM($Q299:AC299),0))))))</f>
        <v>334122.12000000005</v>
      </c>
      <c r="AE299" s="89"/>
      <c r="AF299" s="90">
        <f t="shared" ref="AF299:AF314" si="173">SUM(Q299:AE299)</f>
        <v>1921202.1900000004</v>
      </c>
      <c r="AG299" s="88">
        <f t="shared" si="168"/>
        <v>1420019.0099999998</v>
      </c>
      <c r="AH299" s="91">
        <f t="shared" si="169"/>
        <v>1136015</v>
      </c>
      <c r="AI299" s="77" t="s">
        <v>232</v>
      </c>
      <c r="AJ299" s="77"/>
      <c r="AK299" s="77"/>
      <c r="AL299" s="77"/>
      <c r="AM299" s="77"/>
      <c r="AN299" s="92" t="s">
        <v>354</v>
      </c>
    </row>
    <row r="300" spans="2:40" s="47" customFormat="1" ht="13.5" outlineLevel="2">
      <c r="B300" s="76">
        <v>3</v>
      </c>
      <c r="C300" s="77" t="s">
        <v>364</v>
      </c>
      <c r="D300" s="77" t="s">
        <v>365</v>
      </c>
      <c r="E300" s="78" t="s">
        <v>366</v>
      </c>
      <c r="F300" s="77">
        <v>1</v>
      </c>
      <c r="G300" s="191"/>
      <c r="H300" s="79">
        <v>43560</v>
      </c>
      <c r="I300" s="80">
        <f t="shared" si="170"/>
        <v>2019</v>
      </c>
      <c r="J300" s="81" t="str">
        <f t="shared" si="171"/>
        <v>04</v>
      </c>
      <c r="K300" s="82">
        <v>1282400</v>
      </c>
      <c r="L300" s="82">
        <v>320600</v>
      </c>
      <c r="M300" s="83">
        <f t="shared" si="172"/>
        <v>1603000</v>
      </c>
      <c r="N300" s="84" t="s">
        <v>65</v>
      </c>
      <c r="O300" s="85">
        <v>10</v>
      </c>
      <c r="P300" s="86">
        <f>IF($N300="정액법",VLOOKUP($O300,[1]Data!$J$3:$L$62,2),IF($N300="정률법",VLOOKUP($O300,[1]Data!$J$3:$L$62,3),"입력검증"))</f>
        <v>0.1</v>
      </c>
      <c r="Q300" s="108"/>
      <c r="R300" s="108"/>
      <c r="S300" s="108"/>
      <c r="T300" s="108"/>
      <c r="U300" s="108"/>
      <c r="V300" s="108"/>
      <c r="W300" s="108"/>
      <c r="X300" s="108"/>
      <c r="Y300" s="88">
        <f>IF($N300="정률법",IF((Y$27-$I300)&lt;0,0,IF((Y$27-$I300)=0,$M300*$P300/12*(12-$J300+1),IF((Y$27-$I300)&lt;$O300,($M300-SUM($P300:X300))*$P300,IF((Y$27-$I300)=$O300,$M300-SUM($N300:X300),0)))),IF($N300="정액법",IF((Y$27-$I300)&lt;0,0,IF((Y$27-$I300)=0,$M300*$P300/12*(12-$J300+1),IF((Y$27-$I300)&lt;$O300,$M300*$P300,IF((Y$27-$I300)=$O300,$M300-SUM($Q300:X300),0))))))</f>
        <v>120225</v>
      </c>
      <c r="Z300" s="88">
        <f>IF($N300="정률법",IF((Z$27-$I300)&lt;0,0,IF((Z$27-$I300)=0,$M300*$P300/12*(12-$J300+1),IF((Z$27-$I300)&lt;$O300,($M300-SUM($P300:Y300))*$P300,IF((Z$27-$I300)=$O300,$M300-SUM($N300:Y300),0)))),IF($N300="정액법",IF((Z$27-$I300)&lt;0,0,IF((Z$27-$I300)=0,$M300*$P300/12*(12-$J300+1),IF((Z$27-$I300)&lt;$O300,$M300*$P300,IF((Z$27-$I300)=$O300,$M300-SUM($Q300:Y300),0))))))</f>
        <v>160300</v>
      </c>
      <c r="AA300" s="88">
        <f>IF($N300="정률법",IF((AA$27-$I300)&lt;0,0,IF((AA$27-$I300)=0,$M300*$P300/12*(12-$J300+1),IF((AA$27-$I300)&lt;$O300,($M300-SUM($P300:Z300))*$P300,IF((AA$27-$I300)=$O300,$M300-SUM($N300:Z300),0)))),IF($N300="정액법",IF((AA$27-$I300)&lt;0,0,IF((AA$27-$I300)=0,$M300*$P300/12*(12-$J300+1),IF((AA$27-$I300)&lt;$O300,$M300*$P300,IF((AA$27-$I300)=$O300,$M300-SUM($Q300:Z300),0))))))</f>
        <v>160300</v>
      </c>
      <c r="AB300" s="88">
        <f>IF($N300="정률법",IF((AB$27-$I300)&lt;0,0,IF((AB$27-$I300)=0,$M300*$P300/12*(12-$J300+1),IF((AB$27-$I300)&lt;$O300,($M300-SUM($P300:AA300))*$P300,IF((AB$27-$I300)=$O300,$M300-SUM($N300:AA300),0)))),IF($N300="정액법",IF((AB$27-$I300)&lt;0,0,IF((AB$27-$I300)=0,$M300*$P300/12*(12-$J300+1),IF((AB$27-$I300)&lt;$O300,$M300*$P300,IF((AB$27-$I300)=$O300,$M300-SUM($Q300:AA300),0))))))</f>
        <v>160300</v>
      </c>
      <c r="AC300" s="88">
        <f>IF($N300="정률법",IF((AC$27-$I300)&lt;0,0,IF((AC$27-$I300)=0,$M300*$P300/12*(12-$J300+1),IF((AC$27-$I300)&lt;$O300,($M300-SUM($P300:AB300))*$P300,IF((AC$27-$I300)=$O300,$M300-SUM($N300:AB300),0)))),IF($N300="정액법",IF((AC$27-$I300)&lt;0,0,IF((AC$27-$I300)=0,$M300*$P300/12*(12-$J300+1),IF((AC$27-$I300)&lt;$O300,$M300*$P300,IF((AC$27-$I300)=$O300,$M300-SUM($Q300:AB300),0))))))</f>
        <v>160300</v>
      </c>
      <c r="AD300" s="88">
        <f>IF($N300="정률법",IF((AD$27-$I300)&lt;0,0,IF((AD$27-$I300)=0,$M300*$P300/12*(12-$J300+1),IF((AD$27-$I300)&lt;$O300,($M300-SUM($P300:AC300))*$P300,IF((AD$27-$I300)=$O300,$M300-SUM($N300:AC300),0)))),IF($N300="정액법",IF((AD$27-$I300)&lt;0,0,IF((AD$27-$I300)=0,$M300*$P300/12*(12-$J300+1),IF((AD$27-$I300)&lt;$O300,$M300*$P300,IF((AD$27-$I300)=$O300,$M300-SUM($Q300:AC300),0))))))</f>
        <v>160300</v>
      </c>
      <c r="AE300" s="89"/>
      <c r="AF300" s="90">
        <f t="shared" si="173"/>
        <v>921725</v>
      </c>
      <c r="AG300" s="88">
        <f t="shared" si="168"/>
        <v>681275</v>
      </c>
      <c r="AH300" s="91">
        <f t="shared" si="169"/>
        <v>545020</v>
      </c>
      <c r="AI300" s="77" t="s">
        <v>232</v>
      </c>
      <c r="AJ300" s="77"/>
      <c r="AK300" s="77"/>
      <c r="AL300" s="77"/>
      <c r="AM300" s="77"/>
      <c r="AN300" s="92" t="s">
        <v>354</v>
      </c>
    </row>
    <row r="301" spans="2:40" s="47" customFormat="1" ht="13.5" outlineLevel="2">
      <c r="B301" s="76">
        <v>4</v>
      </c>
      <c r="C301" s="77" t="s">
        <v>367</v>
      </c>
      <c r="D301" s="77" t="s">
        <v>368</v>
      </c>
      <c r="E301" s="78" t="s">
        <v>369</v>
      </c>
      <c r="F301" s="77">
        <v>1</v>
      </c>
      <c r="G301" s="191"/>
      <c r="H301" s="79">
        <v>43580</v>
      </c>
      <c r="I301" s="80">
        <f t="shared" si="170"/>
        <v>2019</v>
      </c>
      <c r="J301" s="81" t="str">
        <f t="shared" si="171"/>
        <v>04</v>
      </c>
      <c r="K301" s="82">
        <v>3632000</v>
      </c>
      <c r="L301" s="82">
        <v>908000</v>
      </c>
      <c r="M301" s="83">
        <f t="shared" si="172"/>
        <v>4540000</v>
      </c>
      <c r="N301" s="84" t="s">
        <v>65</v>
      </c>
      <c r="O301" s="85">
        <v>8</v>
      </c>
      <c r="P301" s="86">
        <f>IF($N301="정액법",VLOOKUP($O301,[1]Data!$J$3:$L$62,2),IF($N301="정률법",VLOOKUP($O301,[1]Data!$J$3:$L$62,3),"입력검증"))</f>
        <v>0.125</v>
      </c>
      <c r="Q301" s="108"/>
      <c r="R301" s="108"/>
      <c r="S301" s="108"/>
      <c r="T301" s="108"/>
      <c r="U301" s="108"/>
      <c r="V301" s="108"/>
      <c r="W301" s="108"/>
      <c r="X301" s="108"/>
      <c r="Y301" s="88">
        <f>IF($N301="정률법",IF((Y$27-$I301)&lt;0,0,IF((Y$27-$I301)=0,$M301*$P301/12*(12-$J301+1),IF((Y$27-$I301)&lt;$O301,($M301-SUM($P301:X301))*$P301,IF((Y$27-$I301)=$O301,$M301-SUM($N301:X301),0)))),IF($N301="정액법",IF((Y$27-$I301)&lt;0,0,IF((Y$27-$I301)=0,$M301*$P301/12*(12-$J301+1),IF((Y$27-$I301)&lt;$O301,$M301*$P301,IF((Y$27-$I301)=$O301,$M301-SUM($Q301:X301),0))))))</f>
        <v>425625</v>
      </c>
      <c r="Z301" s="88">
        <f>IF($N301="정률법",IF((Z$27-$I301)&lt;0,0,IF((Z$27-$I301)=0,$M301*$P301/12*(12-$J301+1),IF((Z$27-$I301)&lt;$O301,($M301-SUM($P301:Y301))*$P301,IF((Z$27-$I301)=$O301,$M301-SUM($N301:Y301),0)))),IF($N301="정액법",IF((Z$27-$I301)&lt;0,0,IF((Z$27-$I301)=0,$M301*$P301/12*(12-$J301+1),IF((Z$27-$I301)&lt;$O301,$M301*$P301,IF((Z$27-$I301)=$O301,$M301-SUM($Q301:Y301),0))))))</f>
        <v>567500</v>
      </c>
      <c r="AA301" s="88">
        <f>IF($N301="정률법",IF((AA$27-$I301)&lt;0,0,IF((AA$27-$I301)=0,$M301*$P301/12*(12-$J301+1),IF((AA$27-$I301)&lt;$O301,($M301-SUM($P301:Z301))*$P301,IF((AA$27-$I301)=$O301,$M301-SUM($N301:Z301),0)))),IF($N301="정액법",IF((AA$27-$I301)&lt;0,0,IF((AA$27-$I301)=0,$M301*$P301/12*(12-$J301+1),IF((AA$27-$I301)&lt;$O301,$M301*$P301,IF((AA$27-$I301)=$O301,$M301-SUM($Q301:Z301),0))))))</f>
        <v>567500</v>
      </c>
      <c r="AB301" s="88">
        <f>IF($N301="정률법",IF((AB$27-$I301)&lt;0,0,IF((AB$27-$I301)=0,$M301*$P301/12*(12-$J301+1),IF((AB$27-$I301)&lt;$O301,($M301-SUM($P301:AA301))*$P301,IF((AB$27-$I301)=$O301,$M301-SUM($N301:AA301),0)))),IF($N301="정액법",IF((AB$27-$I301)&lt;0,0,IF((AB$27-$I301)=0,$M301*$P301/12*(12-$J301+1),IF((AB$27-$I301)&lt;$O301,$M301*$P301,IF((AB$27-$I301)=$O301,$M301-SUM($Q301:AA301),0))))))</f>
        <v>567500</v>
      </c>
      <c r="AC301" s="88">
        <f>IF($N301="정률법",IF((AC$27-$I301)&lt;0,0,IF((AC$27-$I301)=0,$M301*$P301/12*(12-$J301+1),IF((AC$27-$I301)&lt;$O301,($M301-SUM($P301:AB301))*$P301,IF((AC$27-$I301)=$O301,$M301-SUM($N301:AB301),0)))),IF($N301="정액법",IF((AC$27-$I301)&lt;0,0,IF((AC$27-$I301)=0,$M301*$P301/12*(12-$J301+1),IF((AC$27-$I301)&lt;$O301,$M301*$P301,IF((AC$27-$I301)=$O301,$M301-SUM($Q301:AB301),0))))))</f>
        <v>567500</v>
      </c>
      <c r="AD301" s="88">
        <f>IF($N301="정률법",IF((AD$27-$I301)&lt;0,0,IF((AD$27-$I301)=0,$M301*$P301/12*(12-$J301+1),IF((AD$27-$I301)&lt;$O301,($M301-SUM($P301:AC301))*$P301,IF((AD$27-$I301)=$O301,$M301-SUM($N301:AC301),0)))),IF($N301="정액법",IF((AD$27-$I301)&lt;0,0,IF((AD$27-$I301)=0,$M301*$P301/12*(12-$J301+1),IF((AD$27-$I301)&lt;$O301,$M301*$P301,IF((AD$27-$I301)=$O301,$M301-SUM($Q301:AC301),0))))))</f>
        <v>567500</v>
      </c>
      <c r="AE301" s="89"/>
      <c r="AF301" s="90">
        <f t="shared" si="173"/>
        <v>3263125</v>
      </c>
      <c r="AG301" s="88">
        <f t="shared" si="168"/>
        <v>1276875</v>
      </c>
      <c r="AH301" s="91">
        <f t="shared" si="169"/>
        <v>1021500</v>
      </c>
      <c r="AI301" s="77" t="s">
        <v>232</v>
      </c>
      <c r="AJ301" s="77"/>
      <c r="AK301" s="77"/>
      <c r="AL301" s="77"/>
      <c r="AM301" s="77"/>
      <c r="AN301" s="92" t="s">
        <v>354</v>
      </c>
    </row>
    <row r="302" spans="2:40" s="47" customFormat="1" ht="13.5" outlineLevel="2">
      <c r="B302" s="76">
        <v>5</v>
      </c>
      <c r="C302" s="77" t="s">
        <v>370</v>
      </c>
      <c r="D302" s="77" t="s">
        <v>371</v>
      </c>
      <c r="E302" s="78" t="s">
        <v>372</v>
      </c>
      <c r="F302" s="77">
        <v>1</v>
      </c>
      <c r="G302" s="191"/>
      <c r="H302" s="79">
        <v>43668</v>
      </c>
      <c r="I302" s="80">
        <f t="shared" si="170"/>
        <v>2019</v>
      </c>
      <c r="J302" s="81" t="str">
        <f t="shared" si="171"/>
        <v>07</v>
      </c>
      <c r="K302" s="82">
        <v>880000</v>
      </c>
      <c r="L302" s="82">
        <v>220000</v>
      </c>
      <c r="M302" s="83">
        <f t="shared" si="172"/>
        <v>1100000</v>
      </c>
      <c r="N302" s="84" t="s">
        <v>65</v>
      </c>
      <c r="O302" s="85">
        <v>10</v>
      </c>
      <c r="P302" s="86">
        <f>IF($N302="정액법",VLOOKUP($O302,[1]Data!$J$3:$L$62,2),IF($N302="정률법",VLOOKUP($O302,[1]Data!$J$3:$L$62,3),"입력검증"))</f>
        <v>0.1</v>
      </c>
      <c r="Q302" s="108"/>
      <c r="R302" s="108"/>
      <c r="S302" s="108"/>
      <c r="T302" s="108"/>
      <c r="U302" s="108"/>
      <c r="V302" s="108"/>
      <c r="W302" s="108"/>
      <c r="X302" s="108"/>
      <c r="Y302" s="88">
        <f>IF($N302="정률법",IF((Y$27-$I302)&lt;0,0,IF((Y$27-$I302)=0,$M302*$P302/12*(12-$J302+1),IF((Y$27-$I302)&lt;$O302,($M302-SUM($P302:X302))*$P302,IF((Y$27-$I302)=$O302,$M302-SUM($N302:X302),0)))),IF($N302="정액법",IF((Y$27-$I302)&lt;0,0,IF((Y$27-$I302)=0,$M302*$P302/12*(12-$J302+1),IF((Y$27-$I302)&lt;$O302,$M302*$P302,IF((Y$27-$I302)=$O302,$M302-SUM($Q302:X302),0))))))</f>
        <v>55000</v>
      </c>
      <c r="Z302" s="88">
        <f>IF($N302="정률법",IF((Z$27-$I302)&lt;0,0,IF((Z$27-$I302)=0,$M302*$P302/12*(12-$J302+1),IF((Z$27-$I302)&lt;$O302,($M302-SUM($P302:Y302))*$P302,IF((Z$27-$I302)=$O302,$M302-SUM($N302:Y302),0)))),IF($N302="정액법",IF((Z$27-$I302)&lt;0,0,IF((Z$27-$I302)=0,$M302*$P302/12*(12-$J302+1),IF((Z$27-$I302)&lt;$O302,$M302*$P302,IF((Z$27-$I302)=$O302,$M302-SUM($Q302:Y302),0))))))</f>
        <v>110000</v>
      </c>
      <c r="AA302" s="88">
        <f>IF($N302="정률법",IF((AA$27-$I302)&lt;0,0,IF((AA$27-$I302)=0,$M302*$P302/12*(12-$J302+1),IF((AA$27-$I302)&lt;$O302,($M302-SUM($P302:Z302))*$P302,IF((AA$27-$I302)=$O302,$M302-SUM($N302:Z302),0)))),IF($N302="정액법",IF((AA$27-$I302)&lt;0,0,IF((AA$27-$I302)=0,$M302*$P302/12*(12-$J302+1),IF((AA$27-$I302)&lt;$O302,$M302*$P302,IF((AA$27-$I302)=$O302,$M302-SUM($Q302:Z302),0))))))</f>
        <v>110000</v>
      </c>
      <c r="AB302" s="88">
        <f>IF($N302="정률법",IF((AB$27-$I302)&lt;0,0,IF((AB$27-$I302)=0,$M302*$P302/12*(12-$J302+1),IF((AB$27-$I302)&lt;$O302,($M302-SUM($P302:AA302))*$P302,IF((AB$27-$I302)=$O302,$M302-SUM($N302:AA302),0)))),IF($N302="정액법",IF((AB$27-$I302)&lt;0,0,IF((AB$27-$I302)=0,$M302*$P302/12*(12-$J302+1),IF((AB$27-$I302)&lt;$O302,$M302*$P302,IF((AB$27-$I302)=$O302,$M302-SUM($Q302:AA302),0))))))</f>
        <v>110000</v>
      </c>
      <c r="AC302" s="88">
        <f>IF($N302="정률법",IF((AC$27-$I302)&lt;0,0,IF((AC$27-$I302)=0,$M302*$P302/12*(12-$J302+1),IF((AC$27-$I302)&lt;$O302,($M302-SUM($P302:AB302))*$P302,IF((AC$27-$I302)=$O302,$M302-SUM($N302:AB302),0)))),IF($N302="정액법",IF((AC$27-$I302)&lt;0,0,IF((AC$27-$I302)=0,$M302*$P302/12*(12-$J302+1),IF((AC$27-$I302)&lt;$O302,$M302*$P302,IF((AC$27-$I302)=$O302,$M302-SUM($Q302:AB302),0))))))</f>
        <v>110000</v>
      </c>
      <c r="AD302" s="88">
        <f>IF($N302="정률법",IF((AD$27-$I302)&lt;0,0,IF((AD$27-$I302)=0,$M302*$P302/12*(12-$J302+1),IF((AD$27-$I302)&lt;$O302,($M302-SUM($P302:AC302))*$P302,IF((AD$27-$I302)=$O302,$M302-SUM($N302:AC302),0)))),IF($N302="정액법",IF((AD$27-$I302)&lt;0,0,IF((AD$27-$I302)=0,$M302*$P302/12*(12-$J302+1),IF((AD$27-$I302)&lt;$O302,$M302*$P302,IF((AD$27-$I302)=$O302,$M302-SUM($Q302:AC302),0))))))</f>
        <v>110000</v>
      </c>
      <c r="AE302" s="89"/>
      <c r="AF302" s="90">
        <f t="shared" si="173"/>
        <v>605000</v>
      </c>
      <c r="AG302" s="88">
        <f t="shared" si="168"/>
        <v>495000</v>
      </c>
      <c r="AH302" s="91">
        <f t="shared" si="169"/>
        <v>396000</v>
      </c>
      <c r="AI302" s="77" t="s">
        <v>232</v>
      </c>
      <c r="AJ302" s="77"/>
      <c r="AK302" s="77"/>
      <c r="AL302" s="77"/>
      <c r="AM302" s="77"/>
      <c r="AN302" s="92" t="s">
        <v>354</v>
      </c>
    </row>
    <row r="303" spans="2:40" s="47" customFormat="1" ht="13.5" outlineLevel="2">
      <c r="B303" s="76">
        <v>6</v>
      </c>
      <c r="C303" s="77" t="s">
        <v>373</v>
      </c>
      <c r="D303" s="77" t="s">
        <v>374</v>
      </c>
      <c r="E303" s="78" t="s">
        <v>375</v>
      </c>
      <c r="F303" s="77">
        <v>1</v>
      </c>
      <c r="G303" s="191"/>
      <c r="H303" s="79">
        <v>43580</v>
      </c>
      <c r="I303" s="80">
        <f t="shared" si="170"/>
        <v>2019</v>
      </c>
      <c r="J303" s="81" t="str">
        <f t="shared" si="171"/>
        <v>04</v>
      </c>
      <c r="K303" s="82">
        <v>10216000</v>
      </c>
      <c r="L303" s="82">
        <v>2554000</v>
      </c>
      <c r="M303" s="83">
        <f t="shared" si="172"/>
        <v>12770000</v>
      </c>
      <c r="N303" s="84" t="s">
        <v>65</v>
      </c>
      <c r="O303" s="85">
        <v>8</v>
      </c>
      <c r="P303" s="86">
        <f>IF($N303="정액법",VLOOKUP($O303,[1]Data!$J$3:$L$62,2),IF($N303="정률법",VLOOKUP($O303,[1]Data!$J$3:$L$62,3),"입력검증"))</f>
        <v>0.125</v>
      </c>
      <c r="Q303" s="108"/>
      <c r="R303" s="108"/>
      <c r="S303" s="108"/>
      <c r="T303" s="108"/>
      <c r="U303" s="108"/>
      <c r="V303" s="108"/>
      <c r="W303" s="108"/>
      <c r="X303" s="108"/>
      <c r="Y303" s="88">
        <f>IF($N303="정률법",IF((Y$27-$I303)&lt;0,0,IF((Y$27-$I303)=0,$M303*$P303/12*(12-$J303+1),IF((Y$27-$I303)&lt;$O303,($M303-SUM($P303:X303))*$P303,IF((Y$27-$I303)=$O303,$M303-SUM($N303:X303),0)))),IF($N303="정액법",IF((Y$27-$I303)&lt;0,0,IF((Y$27-$I303)=0,$M303*$P303/12*(12-$J303+1),IF((Y$27-$I303)&lt;$O303,$M303*$P303,IF((Y$27-$I303)=$O303,$M303-SUM($Q303:X303),0))))))</f>
        <v>1197187.5</v>
      </c>
      <c r="Z303" s="88">
        <f>IF($N303="정률법",IF((Z$27-$I303)&lt;0,0,IF((Z$27-$I303)=0,$M303*$P303/12*(12-$J303+1),IF((Z$27-$I303)&lt;$O303,($M303-SUM($P303:Y303))*$P303,IF((Z$27-$I303)=$O303,$M303-SUM($N303:Y303),0)))),IF($N303="정액법",IF((Z$27-$I303)&lt;0,0,IF((Z$27-$I303)=0,$M303*$P303/12*(12-$J303+1),IF((Z$27-$I303)&lt;$O303,$M303*$P303,IF((Z$27-$I303)=$O303,$M303-SUM($Q303:Y303),0))))))</f>
        <v>1596250</v>
      </c>
      <c r="AA303" s="88">
        <f>IF($N303="정률법",IF((AA$27-$I303)&lt;0,0,IF((AA$27-$I303)=0,$M303*$P303/12*(12-$J303+1),IF((AA$27-$I303)&lt;$O303,($M303-SUM($P303:Z303))*$P303,IF((AA$27-$I303)=$O303,$M303-SUM($N303:Z303),0)))),IF($N303="정액법",IF((AA$27-$I303)&lt;0,0,IF((AA$27-$I303)=0,$M303*$P303/12*(12-$J303+1),IF((AA$27-$I303)&lt;$O303,$M303*$P303,IF((AA$27-$I303)=$O303,$M303-SUM($Q303:Z303),0))))))</f>
        <v>1596250</v>
      </c>
      <c r="AB303" s="88">
        <f>IF($N303="정률법",IF((AB$27-$I303)&lt;0,0,IF((AB$27-$I303)=0,$M303*$P303/12*(12-$J303+1),IF((AB$27-$I303)&lt;$O303,($M303-SUM($P303:AA303))*$P303,IF((AB$27-$I303)=$O303,$M303-SUM($N303:AA303),0)))),IF($N303="정액법",IF((AB$27-$I303)&lt;0,0,IF((AB$27-$I303)=0,$M303*$P303/12*(12-$J303+1),IF((AB$27-$I303)&lt;$O303,$M303*$P303,IF((AB$27-$I303)=$O303,$M303-SUM($Q303:AA303),0))))))</f>
        <v>1596250</v>
      </c>
      <c r="AC303" s="88">
        <f>IF($N303="정률법",IF((AC$27-$I303)&lt;0,0,IF((AC$27-$I303)=0,$M303*$P303/12*(12-$J303+1),IF((AC$27-$I303)&lt;$O303,($M303-SUM($P303:AB303))*$P303,IF((AC$27-$I303)=$O303,$M303-SUM($N303:AB303),0)))),IF($N303="정액법",IF((AC$27-$I303)&lt;0,0,IF((AC$27-$I303)=0,$M303*$P303/12*(12-$J303+1),IF((AC$27-$I303)&lt;$O303,$M303*$P303,IF((AC$27-$I303)=$O303,$M303-SUM($Q303:AB303),0))))))</f>
        <v>1596250</v>
      </c>
      <c r="AD303" s="88">
        <f>IF($N303="정률법",IF((AD$27-$I303)&lt;0,0,IF((AD$27-$I303)=0,$M303*$P303/12*(12-$J303+1),IF((AD$27-$I303)&lt;$O303,($M303-SUM($P303:AC303))*$P303,IF((AD$27-$I303)=$O303,$M303-SUM($N303:AC303),0)))),IF($N303="정액법",IF((AD$27-$I303)&lt;0,0,IF((AD$27-$I303)=0,$M303*$P303/12*(12-$J303+1),IF((AD$27-$I303)&lt;$O303,$M303*$P303,IF((AD$27-$I303)=$O303,$M303-SUM($Q303:AC303),0))))))</f>
        <v>1596250</v>
      </c>
      <c r="AE303" s="89"/>
      <c r="AF303" s="90">
        <f t="shared" si="173"/>
        <v>9178437.5</v>
      </c>
      <c r="AG303" s="88">
        <f t="shared" si="168"/>
        <v>3591562.5</v>
      </c>
      <c r="AH303" s="91">
        <f t="shared" si="169"/>
        <v>2873250</v>
      </c>
      <c r="AI303" s="77" t="s">
        <v>232</v>
      </c>
      <c r="AJ303" s="77"/>
      <c r="AK303" s="77"/>
      <c r="AL303" s="77"/>
      <c r="AM303" s="77"/>
      <c r="AN303" s="92" t="s">
        <v>376</v>
      </c>
    </row>
    <row r="304" spans="2:40" s="47" customFormat="1" ht="13.5" outlineLevel="2">
      <c r="B304" s="76">
        <v>7</v>
      </c>
      <c r="C304" s="77" t="s">
        <v>377</v>
      </c>
      <c r="D304" s="77" t="s">
        <v>378</v>
      </c>
      <c r="E304" s="78" t="s">
        <v>379</v>
      </c>
      <c r="F304" s="77">
        <v>1</v>
      </c>
      <c r="G304" s="191"/>
      <c r="H304" s="79">
        <v>43567</v>
      </c>
      <c r="I304" s="80">
        <f t="shared" si="170"/>
        <v>2019</v>
      </c>
      <c r="J304" s="81" t="str">
        <f t="shared" si="171"/>
        <v>04</v>
      </c>
      <c r="K304" s="82">
        <v>3840000</v>
      </c>
      <c r="L304" s="82">
        <v>960000</v>
      </c>
      <c r="M304" s="83">
        <f t="shared" si="172"/>
        <v>4800000</v>
      </c>
      <c r="N304" s="84" t="s">
        <v>65</v>
      </c>
      <c r="O304" s="85">
        <v>8</v>
      </c>
      <c r="P304" s="86">
        <f>IF($N304="정액법",VLOOKUP($O304,[1]Data!$J$3:$L$62,2),IF($N304="정률법",VLOOKUP($O304,[1]Data!$J$3:$L$62,3),"입력검증"))</f>
        <v>0.125</v>
      </c>
      <c r="Q304" s="108"/>
      <c r="R304" s="108"/>
      <c r="S304" s="108"/>
      <c r="T304" s="108"/>
      <c r="U304" s="108"/>
      <c r="V304" s="108"/>
      <c r="W304" s="108"/>
      <c r="X304" s="108"/>
      <c r="Y304" s="88">
        <f>IF($N304="정률법",IF((Y$27-$I304)&lt;0,0,IF((Y$27-$I304)=0,$M304*$P304/12*(12-$J304+1),IF((Y$27-$I304)&lt;$O304,($M304-SUM($P304:X304))*$P304,IF((Y$27-$I304)=$O304,$M304-SUM($N304:X304),0)))),IF($N304="정액법",IF((Y$27-$I304)&lt;0,0,IF((Y$27-$I304)=0,$M304*$P304/12*(12-$J304+1),IF((Y$27-$I304)&lt;$O304,$M304*$P304,IF((Y$27-$I304)=$O304,$M304-SUM($Q304:X304),0))))))</f>
        <v>450000</v>
      </c>
      <c r="Z304" s="88">
        <f>IF($N304="정률법",IF((Z$27-$I304)&lt;0,0,IF((Z$27-$I304)=0,$M304*$P304/12*(12-$J304+1),IF((Z$27-$I304)&lt;$O304,($M304-SUM($P304:Y304))*$P304,IF((Z$27-$I304)=$O304,$M304-SUM($N304:Y304),0)))),IF($N304="정액법",IF((Z$27-$I304)&lt;0,0,IF((Z$27-$I304)=0,$M304*$P304/12*(12-$J304+1),IF((Z$27-$I304)&lt;$O304,$M304*$P304,IF((Z$27-$I304)=$O304,$M304-SUM($Q304:Y304),0))))))</f>
        <v>600000</v>
      </c>
      <c r="AA304" s="88">
        <f>IF($N304="정률법",IF((AA$27-$I304)&lt;0,0,IF((AA$27-$I304)=0,$M304*$P304/12*(12-$J304+1),IF((AA$27-$I304)&lt;$O304,($M304-SUM($P304:Z304))*$P304,IF((AA$27-$I304)=$O304,$M304-SUM($N304:Z304),0)))),IF($N304="정액법",IF((AA$27-$I304)&lt;0,0,IF((AA$27-$I304)=0,$M304*$P304/12*(12-$J304+1),IF((AA$27-$I304)&lt;$O304,$M304*$P304,IF((AA$27-$I304)=$O304,$M304-SUM($Q304:Z304),0))))))</f>
        <v>600000</v>
      </c>
      <c r="AB304" s="88">
        <f>IF($N304="정률법",IF((AB$27-$I304)&lt;0,0,IF((AB$27-$I304)=0,$M304*$P304/12*(12-$J304+1),IF((AB$27-$I304)&lt;$O304,($M304-SUM($P304:AA304))*$P304,IF((AB$27-$I304)=$O304,$M304-SUM($N304:AA304),0)))),IF($N304="정액법",IF((AB$27-$I304)&lt;0,0,IF((AB$27-$I304)=0,$M304*$P304/12*(12-$J304+1),IF((AB$27-$I304)&lt;$O304,$M304*$P304,IF((AB$27-$I304)=$O304,$M304-SUM($Q304:AA304),0))))))</f>
        <v>600000</v>
      </c>
      <c r="AC304" s="88">
        <f>IF($N304="정률법",IF((AC$27-$I304)&lt;0,0,IF((AC$27-$I304)=0,$M304*$P304/12*(12-$J304+1),IF((AC$27-$I304)&lt;$O304,($M304-SUM($P304:AB304))*$P304,IF((AC$27-$I304)=$O304,$M304-SUM($N304:AB304),0)))),IF($N304="정액법",IF((AC$27-$I304)&lt;0,0,IF((AC$27-$I304)=0,$M304*$P304/12*(12-$J304+1),IF((AC$27-$I304)&lt;$O304,$M304*$P304,IF((AC$27-$I304)=$O304,$M304-SUM($Q304:AB304),0))))))</f>
        <v>600000</v>
      </c>
      <c r="AD304" s="88">
        <f>IF($N304="정률법",IF((AD$27-$I304)&lt;0,0,IF((AD$27-$I304)=0,$M304*$P304/12*(12-$J304+1),IF((AD$27-$I304)&lt;$O304,($M304-SUM($P304:AC304))*$P304,IF((AD$27-$I304)=$O304,$M304-SUM($N304:AC304),0)))),IF($N304="정액법",IF((AD$27-$I304)&lt;0,0,IF((AD$27-$I304)=0,$M304*$P304/12*(12-$J304+1),IF((AD$27-$I304)&lt;$O304,$M304*$P304,IF((AD$27-$I304)=$O304,$M304-SUM($Q304:AC304),0))))))</f>
        <v>600000</v>
      </c>
      <c r="AE304" s="89"/>
      <c r="AF304" s="90">
        <f t="shared" si="173"/>
        <v>3450000</v>
      </c>
      <c r="AG304" s="88">
        <f t="shared" si="168"/>
        <v>1350000</v>
      </c>
      <c r="AH304" s="91">
        <f t="shared" si="169"/>
        <v>1080000</v>
      </c>
      <c r="AI304" s="77" t="s">
        <v>232</v>
      </c>
      <c r="AJ304" s="77"/>
      <c r="AK304" s="77"/>
      <c r="AL304" s="77"/>
      <c r="AM304" s="77"/>
      <c r="AN304" s="92" t="s">
        <v>376</v>
      </c>
    </row>
    <row r="305" spans="2:40" s="47" customFormat="1" ht="13.5" outlineLevel="2">
      <c r="B305" s="76">
        <v>8</v>
      </c>
      <c r="C305" s="77" t="s">
        <v>380</v>
      </c>
      <c r="D305" s="77" t="s">
        <v>381</v>
      </c>
      <c r="E305" s="78" t="s">
        <v>382</v>
      </c>
      <c r="F305" s="77">
        <v>1</v>
      </c>
      <c r="G305" s="191"/>
      <c r="H305" s="79">
        <v>43577</v>
      </c>
      <c r="I305" s="80">
        <f t="shared" si="170"/>
        <v>2019</v>
      </c>
      <c r="J305" s="81" t="str">
        <f t="shared" si="171"/>
        <v>04</v>
      </c>
      <c r="K305" s="82">
        <v>3570960</v>
      </c>
      <c r="L305" s="82">
        <v>892740</v>
      </c>
      <c r="M305" s="83">
        <f t="shared" si="172"/>
        <v>4463700</v>
      </c>
      <c r="N305" s="84" t="s">
        <v>65</v>
      </c>
      <c r="O305" s="85">
        <v>8</v>
      </c>
      <c r="P305" s="86">
        <f>IF($N305="정액법",VLOOKUP($O305,[1]Data!$J$3:$L$62,2),IF($N305="정률법",VLOOKUP($O305,[1]Data!$J$3:$L$62,3),"입력검증"))</f>
        <v>0.125</v>
      </c>
      <c r="Q305" s="108"/>
      <c r="R305" s="108"/>
      <c r="S305" s="108"/>
      <c r="T305" s="108"/>
      <c r="U305" s="108"/>
      <c r="V305" s="108"/>
      <c r="W305" s="108"/>
      <c r="X305" s="108"/>
      <c r="Y305" s="88">
        <f>IF($N305="정률법",IF((Y$27-$I305)&lt;0,0,IF((Y$27-$I305)=0,$M305*$P305/12*(12-$J305+1),IF((Y$27-$I305)&lt;$O305,($M305-SUM($P305:X305))*$P305,IF((Y$27-$I305)=$O305,$M305-SUM($N305:X305),0)))),IF($N305="정액법",IF((Y$27-$I305)&lt;0,0,IF((Y$27-$I305)=0,$M305*$P305/12*(12-$J305+1),IF((Y$27-$I305)&lt;$O305,$M305*$P305,IF((Y$27-$I305)=$O305,$M305-SUM($Q305:X305),0))))))</f>
        <v>418471.875</v>
      </c>
      <c r="Z305" s="88">
        <f>IF($N305="정률법",IF((Z$27-$I305)&lt;0,0,IF((Z$27-$I305)=0,$M305*$P305/12*(12-$J305+1),IF((Z$27-$I305)&lt;$O305,($M305-SUM($P305:Y305))*$P305,IF((Z$27-$I305)=$O305,$M305-SUM($N305:Y305),0)))),IF($N305="정액법",IF((Z$27-$I305)&lt;0,0,IF((Z$27-$I305)=0,$M305*$P305/12*(12-$J305+1),IF((Z$27-$I305)&lt;$O305,$M305*$P305,IF((Z$27-$I305)=$O305,$M305-SUM($Q305:Y305),0))))))</f>
        <v>557962.5</v>
      </c>
      <c r="AA305" s="88">
        <f>IF($N305="정률법",IF((AA$27-$I305)&lt;0,0,IF((AA$27-$I305)=0,$M305*$P305/12*(12-$J305+1),IF((AA$27-$I305)&lt;$O305,($M305-SUM($P305:Z305))*$P305,IF((AA$27-$I305)=$O305,$M305-SUM($N305:Z305),0)))),IF($N305="정액법",IF((AA$27-$I305)&lt;0,0,IF((AA$27-$I305)=0,$M305*$P305/12*(12-$J305+1),IF((AA$27-$I305)&lt;$O305,$M305*$P305,IF((AA$27-$I305)=$O305,$M305-SUM($Q305:Z305),0))))))</f>
        <v>557962.5</v>
      </c>
      <c r="AB305" s="88">
        <f>IF($N305="정률법",IF((AB$27-$I305)&lt;0,0,IF((AB$27-$I305)=0,$M305*$P305/12*(12-$J305+1),IF((AB$27-$I305)&lt;$O305,($M305-SUM($P305:AA305))*$P305,IF((AB$27-$I305)=$O305,$M305-SUM($N305:AA305),0)))),IF($N305="정액법",IF((AB$27-$I305)&lt;0,0,IF((AB$27-$I305)=0,$M305*$P305/12*(12-$J305+1),IF((AB$27-$I305)&lt;$O305,$M305*$P305,IF((AB$27-$I305)=$O305,$M305-SUM($Q305:AA305),0))))))</f>
        <v>557962.5</v>
      </c>
      <c r="AC305" s="88">
        <f>IF($N305="정률법",IF((AC$27-$I305)&lt;0,0,IF((AC$27-$I305)=0,$M305*$P305/12*(12-$J305+1),IF((AC$27-$I305)&lt;$O305,($M305-SUM($P305:AB305))*$P305,IF((AC$27-$I305)=$O305,$M305-SUM($N305:AB305),0)))),IF($N305="정액법",IF((AC$27-$I305)&lt;0,0,IF((AC$27-$I305)=0,$M305*$P305/12*(12-$J305+1),IF((AC$27-$I305)&lt;$O305,$M305*$P305,IF((AC$27-$I305)=$O305,$M305-SUM($Q305:AB305),0))))))</f>
        <v>557962.5</v>
      </c>
      <c r="AD305" s="88">
        <f>IF($N305="정률법",IF((AD$27-$I305)&lt;0,0,IF((AD$27-$I305)=0,$M305*$P305/12*(12-$J305+1),IF((AD$27-$I305)&lt;$O305,($M305-SUM($P305:AC305))*$P305,IF((AD$27-$I305)=$O305,$M305-SUM($N305:AC305),0)))),IF($N305="정액법",IF((AD$27-$I305)&lt;0,0,IF((AD$27-$I305)=0,$M305*$P305/12*(12-$J305+1),IF((AD$27-$I305)&lt;$O305,$M305*$P305,IF((AD$27-$I305)=$O305,$M305-SUM($Q305:AC305),0))))))</f>
        <v>557962.5</v>
      </c>
      <c r="AE305" s="89"/>
      <c r="AF305" s="90">
        <f t="shared" si="173"/>
        <v>3208284.375</v>
      </c>
      <c r="AG305" s="88">
        <f t="shared" si="168"/>
        <v>1255415.625</v>
      </c>
      <c r="AH305" s="91">
        <f t="shared" si="169"/>
        <v>1004332</v>
      </c>
      <c r="AI305" s="77" t="s">
        <v>232</v>
      </c>
      <c r="AJ305" s="77"/>
      <c r="AK305" s="77"/>
      <c r="AL305" s="77"/>
      <c r="AM305" s="77"/>
      <c r="AN305" s="92" t="s">
        <v>376</v>
      </c>
    </row>
    <row r="306" spans="2:40" s="47" customFormat="1" ht="13.5" outlineLevel="2">
      <c r="B306" s="76">
        <v>9</v>
      </c>
      <c r="C306" s="77" t="s">
        <v>383</v>
      </c>
      <c r="D306" s="77" t="s">
        <v>384</v>
      </c>
      <c r="E306" s="78" t="s">
        <v>385</v>
      </c>
      <c r="F306" s="77">
        <v>1</v>
      </c>
      <c r="G306" s="191"/>
      <c r="H306" s="79">
        <v>43563</v>
      </c>
      <c r="I306" s="80">
        <f t="shared" si="170"/>
        <v>2019</v>
      </c>
      <c r="J306" s="81" t="str">
        <f t="shared" si="171"/>
        <v>04</v>
      </c>
      <c r="K306" s="82">
        <v>874976</v>
      </c>
      <c r="L306" s="82">
        <v>218744</v>
      </c>
      <c r="M306" s="83">
        <f t="shared" si="172"/>
        <v>1093720</v>
      </c>
      <c r="N306" s="84" t="s">
        <v>65</v>
      </c>
      <c r="O306" s="85">
        <v>8</v>
      </c>
      <c r="P306" s="86">
        <f>IF($N306="정액법",VLOOKUP($O306,[1]Data!$J$3:$L$62,2),IF($N306="정률법",VLOOKUP($O306,[1]Data!$J$3:$L$62,3),"입력검증"))</f>
        <v>0.125</v>
      </c>
      <c r="Q306" s="108"/>
      <c r="R306" s="108"/>
      <c r="S306" s="108"/>
      <c r="T306" s="108"/>
      <c r="U306" s="108"/>
      <c r="V306" s="108"/>
      <c r="W306" s="108"/>
      <c r="X306" s="108"/>
      <c r="Y306" s="88">
        <f>IF($N306="정률법",IF((Y$27-$I306)&lt;0,0,IF((Y$27-$I306)=0,$M306*$P306/12*(12-$J306+1),IF((Y$27-$I306)&lt;$O306,($M306-SUM($P306:X306))*$P306,IF((Y$27-$I306)=$O306,$M306-SUM($N306:X306),0)))),IF($N306="정액법",IF((Y$27-$I306)&lt;0,0,IF((Y$27-$I306)=0,$M306*$P306/12*(12-$J306+1),IF((Y$27-$I306)&lt;$O306,$M306*$P306,IF((Y$27-$I306)=$O306,$M306-SUM($Q306:X306),0))))))</f>
        <v>102536.25</v>
      </c>
      <c r="Z306" s="88">
        <f>IF($N306="정률법",IF((Z$27-$I306)&lt;0,0,IF((Z$27-$I306)=0,$M306*$P306/12*(12-$J306+1),IF((Z$27-$I306)&lt;$O306,($M306-SUM($P306:Y306))*$P306,IF((Z$27-$I306)=$O306,$M306-SUM($N306:Y306),0)))),IF($N306="정액법",IF((Z$27-$I306)&lt;0,0,IF((Z$27-$I306)=0,$M306*$P306/12*(12-$J306+1),IF((Z$27-$I306)&lt;$O306,$M306*$P306,IF((Z$27-$I306)=$O306,$M306-SUM($Q306:Y306),0))))))</f>
        <v>136715</v>
      </c>
      <c r="AA306" s="88">
        <f>IF($N306="정률법",IF((AA$27-$I306)&lt;0,0,IF((AA$27-$I306)=0,$M306*$P306/12*(12-$J306+1),IF((AA$27-$I306)&lt;$O306,($M306-SUM($P306:Z306))*$P306,IF((AA$27-$I306)=$O306,$M306-SUM($N306:Z306),0)))),IF($N306="정액법",IF((AA$27-$I306)&lt;0,0,IF((AA$27-$I306)=0,$M306*$P306/12*(12-$J306+1),IF((AA$27-$I306)&lt;$O306,$M306*$P306,IF((AA$27-$I306)=$O306,$M306-SUM($Q306:Z306),0))))))</f>
        <v>136715</v>
      </c>
      <c r="AB306" s="88">
        <f>IF($N306="정률법",IF((AB$27-$I306)&lt;0,0,IF((AB$27-$I306)=0,$M306*$P306/12*(12-$J306+1),IF((AB$27-$I306)&lt;$O306,($M306-SUM($P306:AA306))*$P306,IF((AB$27-$I306)=$O306,$M306-SUM($N306:AA306),0)))),IF($N306="정액법",IF((AB$27-$I306)&lt;0,0,IF((AB$27-$I306)=0,$M306*$P306/12*(12-$J306+1),IF((AB$27-$I306)&lt;$O306,$M306*$P306,IF((AB$27-$I306)=$O306,$M306-SUM($Q306:AA306),0))))))</f>
        <v>136715</v>
      </c>
      <c r="AC306" s="88">
        <f>IF($N306="정률법",IF((AC$27-$I306)&lt;0,0,IF((AC$27-$I306)=0,$M306*$P306/12*(12-$J306+1),IF((AC$27-$I306)&lt;$O306,($M306-SUM($P306:AB306))*$P306,IF((AC$27-$I306)=$O306,$M306-SUM($N306:AB306),0)))),IF($N306="정액법",IF((AC$27-$I306)&lt;0,0,IF((AC$27-$I306)=0,$M306*$P306/12*(12-$J306+1),IF((AC$27-$I306)&lt;$O306,$M306*$P306,IF((AC$27-$I306)=$O306,$M306-SUM($Q306:AB306),0))))))</f>
        <v>136715</v>
      </c>
      <c r="AD306" s="88">
        <f>IF($N306="정률법",IF((AD$27-$I306)&lt;0,0,IF((AD$27-$I306)=0,$M306*$P306/12*(12-$J306+1),IF((AD$27-$I306)&lt;$O306,($M306-SUM($P306:AC306))*$P306,IF((AD$27-$I306)=$O306,$M306-SUM($N306:AC306),0)))),IF($N306="정액법",IF((AD$27-$I306)&lt;0,0,IF((AD$27-$I306)=0,$M306*$P306/12*(12-$J306+1),IF((AD$27-$I306)&lt;$O306,$M306*$P306,IF((AD$27-$I306)=$O306,$M306-SUM($Q306:AC306),0))))))</f>
        <v>136715</v>
      </c>
      <c r="AE306" s="89"/>
      <c r="AF306" s="90">
        <f t="shared" si="173"/>
        <v>786111.25</v>
      </c>
      <c r="AG306" s="88">
        <f t="shared" si="168"/>
        <v>307608.75</v>
      </c>
      <c r="AH306" s="91">
        <f t="shared" si="169"/>
        <v>246087</v>
      </c>
      <c r="AI306" s="77" t="s">
        <v>232</v>
      </c>
      <c r="AJ306" s="77"/>
      <c r="AK306" s="77"/>
      <c r="AL306" s="77"/>
      <c r="AM306" s="77"/>
      <c r="AN306" s="92" t="s">
        <v>376</v>
      </c>
    </row>
    <row r="307" spans="2:40" s="47" customFormat="1" ht="13.5" outlineLevel="2">
      <c r="B307" s="76">
        <v>10</v>
      </c>
      <c r="C307" s="77" t="s">
        <v>386</v>
      </c>
      <c r="D307" s="77" t="s">
        <v>387</v>
      </c>
      <c r="E307" s="78" t="s">
        <v>388</v>
      </c>
      <c r="F307" s="77">
        <v>1</v>
      </c>
      <c r="G307" s="191"/>
      <c r="H307" s="79">
        <v>43577</v>
      </c>
      <c r="I307" s="80">
        <f t="shared" si="170"/>
        <v>2019</v>
      </c>
      <c r="J307" s="81" t="str">
        <f t="shared" si="171"/>
        <v>04</v>
      </c>
      <c r="K307" s="82">
        <v>2248000</v>
      </c>
      <c r="L307" s="82">
        <v>562000</v>
      </c>
      <c r="M307" s="83">
        <f t="shared" si="172"/>
        <v>2810000</v>
      </c>
      <c r="N307" s="84" t="s">
        <v>65</v>
      </c>
      <c r="O307" s="85">
        <v>8</v>
      </c>
      <c r="P307" s="86">
        <f>IF($N307="정액법",VLOOKUP($O307,[1]Data!$J$3:$L$62,2),IF($N307="정률법",VLOOKUP($O307,[1]Data!$J$3:$L$62,3),"입력검증"))</f>
        <v>0.125</v>
      </c>
      <c r="Q307" s="108"/>
      <c r="R307" s="108"/>
      <c r="S307" s="108"/>
      <c r="T307" s="108"/>
      <c r="U307" s="108"/>
      <c r="V307" s="108"/>
      <c r="W307" s="108"/>
      <c r="X307" s="108"/>
      <c r="Y307" s="88">
        <f>IF($N307="정률법",IF((Y$27-$I307)&lt;0,0,IF((Y$27-$I307)=0,$M307*$P307/12*(12-$J307+1),IF((Y$27-$I307)&lt;$O307,($M307-SUM($P307:X307))*$P307,IF((Y$27-$I307)=$O307,$M307-SUM($N307:X307),0)))),IF($N307="정액법",IF((Y$27-$I307)&lt;0,0,IF((Y$27-$I307)=0,$M307*$P307/12*(12-$J307+1),IF((Y$27-$I307)&lt;$O307,$M307*$P307,IF((Y$27-$I307)=$O307,$M307-SUM($Q307:X307),0))))))</f>
        <v>263437.5</v>
      </c>
      <c r="Z307" s="88">
        <f>IF($N307="정률법",IF((Z$27-$I307)&lt;0,0,IF((Z$27-$I307)=0,$M307*$P307/12*(12-$J307+1),IF((Z$27-$I307)&lt;$O307,($M307-SUM($P307:Y307))*$P307,IF((Z$27-$I307)=$O307,$M307-SUM($N307:Y307),0)))),IF($N307="정액법",IF((Z$27-$I307)&lt;0,0,IF((Z$27-$I307)=0,$M307*$P307/12*(12-$J307+1),IF((Z$27-$I307)&lt;$O307,$M307*$P307,IF((Z$27-$I307)=$O307,$M307-SUM($Q307:Y307),0))))))</f>
        <v>351250</v>
      </c>
      <c r="AA307" s="88">
        <f>IF($N307="정률법",IF((AA$27-$I307)&lt;0,0,IF((AA$27-$I307)=0,$M307*$P307/12*(12-$J307+1),IF((AA$27-$I307)&lt;$O307,($M307-SUM($P307:Z307))*$P307,IF((AA$27-$I307)=$O307,$M307-SUM($N307:Z307),0)))),IF($N307="정액법",IF((AA$27-$I307)&lt;0,0,IF((AA$27-$I307)=0,$M307*$P307/12*(12-$J307+1),IF((AA$27-$I307)&lt;$O307,$M307*$P307,IF((AA$27-$I307)=$O307,$M307-SUM($Q307:Z307),0))))))</f>
        <v>351250</v>
      </c>
      <c r="AB307" s="88">
        <f>IF($N307="정률법",IF((AB$27-$I307)&lt;0,0,IF((AB$27-$I307)=0,$M307*$P307/12*(12-$J307+1),IF((AB$27-$I307)&lt;$O307,($M307-SUM($P307:AA307))*$P307,IF((AB$27-$I307)=$O307,$M307-SUM($N307:AA307),0)))),IF($N307="정액법",IF((AB$27-$I307)&lt;0,0,IF((AB$27-$I307)=0,$M307*$P307/12*(12-$J307+1),IF((AB$27-$I307)&lt;$O307,$M307*$P307,IF((AB$27-$I307)=$O307,$M307-SUM($Q307:AA307),0))))))</f>
        <v>351250</v>
      </c>
      <c r="AC307" s="88">
        <f>IF($N307="정률법",IF((AC$27-$I307)&lt;0,0,IF((AC$27-$I307)=0,$M307*$P307/12*(12-$J307+1),IF((AC$27-$I307)&lt;$O307,($M307-SUM($P307:AB307))*$P307,IF((AC$27-$I307)=$O307,$M307-SUM($N307:AB307),0)))),IF($N307="정액법",IF((AC$27-$I307)&lt;0,0,IF((AC$27-$I307)=0,$M307*$P307/12*(12-$J307+1),IF((AC$27-$I307)&lt;$O307,$M307*$P307,IF((AC$27-$I307)=$O307,$M307-SUM($Q307:AB307),0))))))</f>
        <v>351250</v>
      </c>
      <c r="AD307" s="88">
        <f>IF($N307="정률법",IF((AD$27-$I307)&lt;0,0,IF((AD$27-$I307)=0,$M307*$P307/12*(12-$J307+1),IF((AD$27-$I307)&lt;$O307,($M307-SUM($P307:AC307))*$P307,IF((AD$27-$I307)=$O307,$M307-SUM($N307:AC307),0)))),IF($N307="정액법",IF((AD$27-$I307)&lt;0,0,IF((AD$27-$I307)=0,$M307*$P307/12*(12-$J307+1),IF((AD$27-$I307)&lt;$O307,$M307*$P307,IF((AD$27-$I307)=$O307,$M307-SUM($Q307:AC307),0))))))</f>
        <v>351250</v>
      </c>
      <c r="AE307" s="89"/>
      <c r="AF307" s="90">
        <f t="shared" si="173"/>
        <v>2019687.5</v>
      </c>
      <c r="AG307" s="88">
        <f t="shared" si="168"/>
        <v>790312.5</v>
      </c>
      <c r="AH307" s="91">
        <f t="shared" si="169"/>
        <v>632250</v>
      </c>
      <c r="AI307" s="77" t="s">
        <v>232</v>
      </c>
      <c r="AJ307" s="77"/>
      <c r="AK307" s="77"/>
      <c r="AL307" s="77"/>
      <c r="AM307" s="77"/>
      <c r="AN307" s="92" t="s">
        <v>389</v>
      </c>
    </row>
    <row r="308" spans="2:40" s="47" customFormat="1" ht="13.5" outlineLevel="2">
      <c r="B308" s="76">
        <v>11</v>
      </c>
      <c r="C308" s="77" t="s">
        <v>390</v>
      </c>
      <c r="D308" s="77" t="s">
        <v>391</v>
      </c>
      <c r="E308" s="78" t="s">
        <v>392</v>
      </c>
      <c r="F308" s="77">
        <v>1</v>
      </c>
      <c r="G308" s="191"/>
      <c r="H308" s="79">
        <v>43577</v>
      </c>
      <c r="I308" s="80">
        <f t="shared" si="170"/>
        <v>2019</v>
      </c>
      <c r="J308" s="81" t="str">
        <f t="shared" si="171"/>
        <v>04</v>
      </c>
      <c r="K308" s="82">
        <v>3720000</v>
      </c>
      <c r="L308" s="82">
        <v>930000</v>
      </c>
      <c r="M308" s="83">
        <f t="shared" si="172"/>
        <v>4650000</v>
      </c>
      <c r="N308" s="84" t="s">
        <v>65</v>
      </c>
      <c r="O308" s="85">
        <v>8</v>
      </c>
      <c r="P308" s="86">
        <f>IF($N308="정액법",VLOOKUP($O308,[1]Data!$J$3:$L$62,2),IF($N308="정률법",VLOOKUP($O308,[1]Data!$J$3:$L$62,3),"입력검증"))</f>
        <v>0.125</v>
      </c>
      <c r="Q308" s="108"/>
      <c r="R308" s="108"/>
      <c r="S308" s="108"/>
      <c r="T308" s="108"/>
      <c r="U308" s="108"/>
      <c r="V308" s="108"/>
      <c r="W308" s="108"/>
      <c r="X308" s="108"/>
      <c r="Y308" s="88">
        <f>IF($N308="정률법",IF((Y$27-$I308)&lt;0,0,IF((Y$27-$I308)=0,$M308*$P308/12*(12-$J308+1),IF((Y$27-$I308)&lt;$O308,($M308-SUM($P308:X308))*$P308,IF((Y$27-$I308)=$O308,$M308-SUM($N308:X308),0)))),IF($N308="정액법",IF((Y$27-$I308)&lt;0,0,IF((Y$27-$I308)=0,$M308*$P308/12*(12-$J308+1),IF((Y$27-$I308)&lt;$O308,$M308*$P308,IF((Y$27-$I308)=$O308,$M308-SUM($Q308:X308),0))))))</f>
        <v>435937.5</v>
      </c>
      <c r="Z308" s="88">
        <f>IF($N308="정률법",IF((Z$27-$I308)&lt;0,0,IF((Z$27-$I308)=0,$M308*$P308/12*(12-$J308+1),IF((Z$27-$I308)&lt;$O308,($M308-SUM($P308:Y308))*$P308,IF((Z$27-$I308)=$O308,$M308-SUM($N308:Y308),0)))),IF($N308="정액법",IF((Z$27-$I308)&lt;0,0,IF((Z$27-$I308)=0,$M308*$P308/12*(12-$J308+1),IF((Z$27-$I308)&lt;$O308,$M308*$P308,IF((Z$27-$I308)=$O308,$M308-SUM($Q308:Y308),0))))))</f>
        <v>581250</v>
      </c>
      <c r="AA308" s="88">
        <f>IF($N308="정률법",IF((AA$27-$I308)&lt;0,0,IF((AA$27-$I308)=0,$M308*$P308/12*(12-$J308+1),IF((AA$27-$I308)&lt;$O308,($M308-SUM($P308:Z308))*$P308,IF((AA$27-$I308)=$O308,$M308-SUM($N308:Z308),0)))),IF($N308="정액법",IF((AA$27-$I308)&lt;0,0,IF((AA$27-$I308)=0,$M308*$P308/12*(12-$J308+1),IF((AA$27-$I308)&lt;$O308,$M308*$P308,IF((AA$27-$I308)=$O308,$M308-SUM($Q308:Z308),0))))))</f>
        <v>581250</v>
      </c>
      <c r="AB308" s="88">
        <f>IF($N308="정률법",IF((AB$27-$I308)&lt;0,0,IF((AB$27-$I308)=0,$M308*$P308/12*(12-$J308+1),IF((AB$27-$I308)&lt;$O308,($M308-SUM($P308:AA308))*$P308,IF((AB$27-$I308)=$O308,$M308-SUM($N308:AA308),0)))),IF($N308="정액법",IF((AB$27-$I308)&lt;0,0,IF((AB$27-$I308)=0,$M308*$P308/12*(12-$J308+1),IF((AB$27-$I308)&lt;$O308,$M308*$P308,IF((AB$27-$I308)=$O308,$M308-SUM($Q308:AA308),0))))))</f>
        <v>581250</v>
      </c>
      <c r="AC308" s="88">
        <f>IF($N308="정률법",IF((AC$27-$I308)&lt;0,0,IF((AC$27-$I308)=0,$M308*$P308/12*(12-$J308+1),IF((AC$27-$I308)&lt;$O308,($M308-SUM($P308:AB308))*$P308,IF((AC$27-$I308)=$O308,$M308-SUM($N308:AB308),0)))),IF($N308="정액법",IF((AC$27-$I308)&lt;0,0,IF((AC$27-$I308)=0,$M308*$P308/12*(12-$J308+1),IF((AC$27-$I308)&lt;$O308,$M308*$P308,IF((AC$27-$I308)=$O308,$M308-SUM($Q308:AB308),0))))))</f>
        <v>581250</v>
      </c>
      <c r="AD308" s="88">
        <f>IF($N308="정률법",IF((AD$27-$I308)&lt;0,0,IF((AD$27-$I308)=0,$M308*$P308/12*(12-$J308+1),IF((AD$27-$I308)&lt;$O308,($M308-SUM($P308:AC308))*$P308,IF((AD$27-$I308)=$O308,$M308-SUM($N308:AC308),0)))),IF($N308="정액법",IF((AD$27-$I308)&lt;0,0,IF((AD$27-$I308)=0,$M308*$P308/12*(12-$J308+1),IF((AD$27-$I308)&lt;$O308,$M308*$P308,IF((AD$27-$I308)=$O308,$M308-SUM($Q308:AC308),0))))))</f>
        <v>581250</v>
      </c>
      <c r="AE308" s="89"/>
      <c r="AF308" s="90">
        <f t="shared" si="173"/>
        <v>3342187.5</v>
      </c>
      <c r="AG308" s="88">
        <f t="shared" si="168"/>
        <v>1307812.5</v>
      </c>
      <c r="AH308" s="91">
        <f t="shared" si="169"/>
        <v>1046250</v>
      </c>
      <c r="AI308" s="77" t="s">
        <v>232</v>
      </c>
      <c r="AJ308" s="77"/>
      <c r="AK308" s="77"/>
      <c r="AL308" s="77"/>
      <c r="AM308" s="77"/>
      <c r="AN308" s="92" t="s">
        <v>389</v>
      </c>
    </row>
    <row r="309" spans="2:40" s="47" customFormat="1" ht="13.5" outlineLevel="2">
      <c r="B309" s="76">
        <v>12</v>
      </c>
      <c r="C309" s="77" t="s">
        <v>393</v>
      </c>
      <c r="D309" s="77" t="s">
        <v>394</v>
      </c>
      <c r="E309" s="78" t="s">
        <v>395</v>
      </c>
      <c r="F309" s="77">
        <v>1</v>
      </c>
      <c r="G309" s="191"/>
      <c r="H309" s="79">
        <v>43563</v>
      </c>
      <c r="I309" s="80">
        <f t="shared" si="170"/>
        <v>2019</v>
      </c>
      <c r="J309" s="81" t="str">
        <f t="shared" si="171"/>
        <v>04</v>
      </c>
      <c r="K309" s="82">
        <v>2382416</v>
      </c>
      <c r="L309" s="82">
        <v>595604</v>
      </c>
      <c r="M309" s="83">
        <f t="shared" si="172"/>
        <v>2978020</v>
      </c>
      <c r="N309" s="84" t="s">
        <v>65</v>
      </c>
      <c r="O309" s="85">
        <v>8</v>
      </c>
      <c r="P309" s="86">
        <f>IF($N309="정액법",VLOOKUP($O309,[1]Data!$J$3:$L$62,2),IF($N309="정률법",VLOOKUP($O309,[1]Data!$J$3:$L$62,3),"입력검증"))</f>
        <v>0.125</v>
      </c>
      <c r="Q309" s="108"/>
      <c r="R309" s="108"/>
      <c r="S309" s="108"/>
      <c r="T309" s="108"/>
      <c r="U309" s="108"/>
      <c r="V309" s="108"/>
      <c r="W309" s="108"/>
      <c r="X309" s="108"/>
      <c r="Y309" s="88">
        <f>IF($N309="정률법",IF((Y$27-$I309)&lt;0,0,IF((Y$27-$I309)=0,$M309*$P309/12*(12-$J309+1),IF((Y$27-$I309)&lt;$O309,($M309-SUM($P309:X309))*$P309,IF((Y$27-$I309)=$O309,$M309-SUM($N309:X309),0)))),IF($N309="정액법",IF((Y$27-$I309)&lt;0,0,IF((Y$27-$I309)=0,$M309*$P309/12*(12-$J309+1),IF((Y$27-$I309)&lt;$O309,$M309*$P309,IF((Y$27-$I309)=$O309,$M309-SUM($Q309:X309),0))))))</f>
        <v>279189.375</v>
      </c>
      <c r="Z309" s="88">
        <f>IF($N309="정률법",IF((Z$27-$I309)&lt;0,0,IF((Z$27-$I309)=0,$M309*$P309/12*(12-$J309+1),IF((Z$27-$I309)&lt;$O309,($M309-SUM($P309:Y309))*$P309,IF((Z$27-$I309)=$O309,$M309-SUM($N309:Y309),0)))),IF($N309="정액법",IF((Z$27-$I309)&lt;0,0,IF((Z$27-$I309)=0,$M309*$P309/12*(12-$J309+1),IF((Z$27-$I309)&lt;$O309,$M309*$P309,IF((Z$27-$I309)=$O309,$M309-SUM($Q309:Y309),0))))))</f>
        <v>372252.5</v>
      </c>
      <c r="AA309" s="88">
        <f>IF($N309="정률법",IF((AA$27-$I309)&lt;0,0,IF((AA$27-$I309)=0,$M309*$P309/12*(12-$J309+1),IF((AA$27-$I309)&lt;$O309,($M309-SUM($P309:Z309))*$P309,IF((AA$27-$I309)=$O309,$M309-SUM($N309:Z309),0)))),IF($N309="정액법",IF((AA$27-$I309)&lt;0,0,IF((AA$27-$I309)=0,$M309*$P309/12*(12-$J309+1),IF((AA$27-$I309)&lt;$O309,$M309*$P309,IF((AA$27-$I309)=$O309,$M309-SUM($Q309:Z309),0))))))</f>
        <v>372252.5</v>
      </c>
      <c r="AB309" s="88">
        <f>IF($N309="정률법",IF((AB$27-$I309)&lt;0,0,IF((AB$27-$I309)=0,$M309*$P309/12*(12-$J309+1),IF((AB$27-$I309)&lt;$O309,($M309-SUM($P309:AA309))*$P309,IF((AB$27-$I309)=$O309,$M309-SUM($N309:AA309),0)))),IF($N309="정액법",IF((AB$27-$I309)&lt;0,0,IF((AB$27-$I309)=0,$M309*$P309/12*(12-$J309+1),IF((AB$27-$I309)&lt;$O309,$M309*$P309,IF((AB$27-$I309)=$O309,$M309-SUM($Q309:AA309),0))))))</f>
        <v>372252.5</v>
      </c>
      <c r="AC309" s="88">
        <f>IF($N309="정률법",IF((AC$27-$I309)&lt;0,0,IF((AC$27-$I309)=0,$M309*$P309/12*(12-$J309+1),IF((AC$27-$I309)&lt;$O309,($M309-SUM($P309:AB309))*$P309,IF((AC$27-$I309)=$O309,$M309-SUM($N309:AB309),0)))),IF($N309="정액법",IF((AC$27-$I309)&lt;0,0,IF((AC$27-$I309)=0,$M309*$P309/12*(12-$J309+1),IF((AC$27-$I309)&lt;$O309,$M309*$P309,IF((AC$27-$I309)=$O309,$M309-SUM($Q309:AB309),0))))))</f>
        <v>372252.5</v>
      </c>
      <c r="AD309" s="88">
        <f>IF($N309="정률법",IF((AD$27-$I309)&lt;0,0,IF((AD$27-$I309)=0,$M309*$P309/12*(12-$J309+1),IF((AD$27-$I309)&lt;$O309,($M309-SUM($P309:AC309))*$P309,IF((AD$27-$I309)=$O309,$M309-SUM($N309:AC309),0)))),IF($N309="정액법",IF((AD$27-$I309)&lt;0,0,IF((AD$27-$I309)=0,$M309*$P309/12*(12-$J309+1),IF((AD$27-$I309)&lt;$O309,$M309*$P309,IF((AD$27-$I309)=$O309,$M309-SUM($Q309:AC309),0))))))</f>
        <v>372252.5</v>
      </c>
      <c r="AE309" s="89"/>
      <c r="AF309" s="90">
        <f t="shared" si="173"/>
        <v>2140451.875</v>
      </c>
      <c r="AG309" s="88">
        <f t="shared" si="168"/>
        <v>837568.125</v>
      </c>
      <c r="AH309" s="91">
        <f t="shared" si="169"/>
        <v>670054</v>
      </c>
      <c r="AI309" s="77" t="s">
        <v>232</v>
      </c>
      <c r="AJ309" s="77"/>
      <c r="AK309" s="77"/>
      <c r="AL309" s="77"/>
      <c r="AM309" s="77"/>
      <c r="AN309" s="92" t="s">
        <v>389</v>
      </c>
    </row>
    <row r="310" spans="2:40" s="47" customFormat="1" ht="13.5" outlineLevel="2">
      <c r="B310" s="76">
        <v>13</v>
      </c>
      <c r="C310" s="77" t="s">
        <v>396</v>
      </c>
      <c r="D310" s="77" t="s">
        <v>397</v>
      </c>
      <c r="E310" s="78" t="s">
        <v>398</v>
      </c>
      <c r="F310" s="77">
        <v>1</v>
      </c>
      <c r="G310" s="191"/>
      <c r="H310" s="79">
        <v>43567</v>
      </c>
      <c r="I310" s="80">
        <f t="shared" si="170"/>
        <v>2019</v>
      </c>
      <c r="J310" s="81" t="str">
        <f t="shared" si="171"/>
        <v>04</v>
      </c>
      <c r="K310" s="82">
        <v>3669880</v>
      </c>
      <c r="L310" s="82">
        <v>917470</v>
      </c>
      <c r="M310" s="83">
        <f t="shared" si="172"/>
        <v>4587350</v>
      </c>
      <c r="N310" s="84" t="s">
        <v>65</v>
      </c>
      <c r="O310" s="85">
        <v>8</v>
      </c>
      <c r="P310" s="86">
        <f>IF($N310="정액법",VLOOKUP($O310,[1]Data!$J$3:$L$62,2),IF($N310="정률법",VLOOKUP($O310,[1]Data!$J$3:$L$62,3),"입력검증"))</f>
        <v>0.125</v>
      </c>
      <c r="Q310" s="108"/>
      <c r="R310" s="108"/>
      <c r="S310" s="108"/>
      <c r="T310" s="108"/>
      <c r="U310" s="108"/>
      <c r="V310" s="108"/>
      <c r="W310" s="108"/>
      <c r="X310" s="108"/>
      <c r="Y310" s="88">
        <f>IF($N310="정률법",IF((Y$27-$I310)&lt;0,0,IF((Y$27-$I310)=0,$M310*$P310/12*(12-$J310+1),IF((Y$27-$I310)&lt;$O310,($M310-SUM($P310:X310))*$P310,IF((Y$27-$I310)=$O310,$M310-SUM($N310:X310),0)))),IF($N310="정액법",IF((Y$27-$I310)&lt;0,0,IF((Y$27-$I310)=0,$M310*$P310/12*(12-$J310+1),IF((Y$27-$I310)&lt;$O310,$M310*$P310,IF((Y$27-$I310)=$O310,$M310-SUM($Q310:X310),0))))))</f>
        <v>430064.0625</v>
      </c>
      <c r="Z310" s="88">
        <f>IF($N310="정률법",IF((Z$27-$I310)&lt;0,0,IF((Z$27-$I310)=0,$M310*$P310/12*(12-$J310+1),IF((Z$27-$I310)&lt;$O310,($M310-SUM($P310:Y310))*$P310,IF((Z$27-$I310)=$O310,$M310-SUM($N310:Y310),0)))),IF($N310="정액법",IF((Z$27-$I310)&lt;0,0,IF((Z$27-$I310)=0,$M310*$P310/12*(12-$J310+1),IF((Z$27-$I310)&lt;$O310,$M310*$P310,IF((Z$27-$I310)=$O310,$M310-SUM($Q310:Y310),0))))))</f>
        <v>573418.75</v>
      </c>
      <c r="AA310" s="88">
        <f>IF($N310="정률법",IF((AA$27-$I310)&lt;0,0,IF((AA$27-$I310)=0,$M310*$P310/12*(12-$J310+1),IF((AA$27-$I310)&lt;$O310,($M310-SUM($P310:Z310))*$P310,IF((AA$27-$I310)=$O310,$M310-SUM($N310:Z310),0)))),IF($N310="정액법",IF((AA$27-$I310)&lt;0,0,IF((AA$27-$I310)=0,$M310*$P310/12*(12-$J310+1),IF((AA$27-$I310)&lt;$O310,$M310*$P310,IF((AA$27-$I310)=$O310,$M310-SUM($Q310:Z310),0))))))</f>
        <v>573418.75</v>
      </c>
      <c r="AB310" s="88">
        <f>IF($N310="정률법",IF((AB$27-$I310)&lt;0,0,IF((AB$27-$I310)=0,$M310*$P310/12*(12-$J310+1),IF((AB$27-$I310)&lt;$O310,($M310-SUM($P310:AA310))*$P310,IF((AB$27-$I310)=$O310,$M310-SUM($N310:AA310),0)))),IF($N310="정액법",IF((AB$27-$I310)&lt;0,0,IF((AB$27-$I310)=0,$M310*$P310/12*(12-$J310+1),IF((AB$27-$I310)&lt;$O310,$M310*$P310,IF((AB$27-$I310)=$O310,$M310-SUM($Q310:AA310),0))))))</f>
        <v>573418.75</v>
      </c>
      <c r="AC310" s="88">
        <f>IF($N310="정률법",IF((AC$27-$I310)&lt;0,0,IF((AC$27-$I310)=0,$M310*$P310/12*(12-$J310+1),IF((AC$27-$I310)&lt;$O310,($M310-SUM($P310:AB310))*$P310,IF((AC$27-$I310)=$O310,$M310-SUM($N310:AB310),0)))),IF($N310="정액법",IF((AC$27-$I310)&lt;0,0,IF((AC$27-$I310)=0,$M310*$P310/12*(12-$J310+1),IF((AC$27-$I310)&lt;$O310,$M310*$P310,IF((AC$27-$I310)=$O310,$M310-SUM($Q310:AB310),0))))))</f>
        <v>573418.75</v>
      </c>
      <c r="AD310" s="88">
        <f>IF($N310="정률법",IF((AD$27-$I310)&lt;0,0,IF((AD$27-$I310)=0,$M310*$P310/12*(12-$J310+1),IF((AD$27-$I310)&lt;$O310,($M310-SUM($P310:AC310))*$P310,IF((AD$27-$I310)=$O310,$M310-SUM($N310:AC310),0)))),IF($N310="정액법",IF((AD$27-$I310)&lt;0,0,IF((AD$27-$I310)=0,$M310*$P310/12*(12-$J310+1),IF((AD$27-$I310)&lt;$O310,$M310*$P310,IF((AD$27-$I310)=$O310,$M310-SUM($Q310:AC310),0))))))</f>
        <v>573418.75</v>
      </c>
      <c r="AE310" s="89"/>
      <c r="AF310" s="90">
        <f t="shared" si="173"/>
        <v>3297157.8125</v>
      </c>
      <c r="AG310" s="88">
        <f t="shared" si="168"/>
        <v>1290192.1875</v>
      </c>
      <c r="AH310" s="91">
        <f t="shared" si="169"/>
        <v>1032153</v>
      </c>
      <c r="AI310" s="77" t="s">
        <v>232</v>
      </c>
      <c r="AJ310" s="77"/>
      <c r="AK310" s="77"/>
      <c r="AL310" s="77"/>
      <c r="AM310" s="77"/>
      <c r="AN310" s="92" t="s">
        <v>389</v>
      </c>
    </row>
    <row r="311" spans="2:40" s="47" customFormat="1" ht="13.5" outlineLevel="2">
      <c r="B311" s="76">
        <v>14</v>
      </c>
      <c r="C311" s="77" t="s">
        <v>399</v>
      </c>
      <c r="D311" s="77" t="s">
        <v>400</v>
      </c>
      <c r="E311" s="78" t="s">
        <v>401</v>
      </c>
      <c r="F311" s="77">
        <v>3</v>
      </c>
      <c r="G311" s="191"/>
      <c r="H311" s="79">
        <v>43752</v>
      </c>
      <c r="I311" s="80">
        <f t="shared" si="170"/>
        <v>2019</v>
      </c>
      <c r="J311" s="81" t="str">
        <f t="shared" si="171"/>
        <v>10</v>
      </c>
      <c r="K311" s="118">
        <v>4500000</v>
      </c>
      <c r="L311" s="82">
        <v>0</v>
      </c>
      <c r="M311" s="83">
        <f t="shared" si="172"/>
        <v>4500000</v>
      </c>
      <c r="N311" s="84" t="s">
        <v>65</v>
      </c>
      <c r="O311" s="85">
        <v>5</v>
      </c>
      <c r="P311" s="86">
        <f>IF($N311="정액법",VLOOKUP($O311,[1]Data!$J$3:$L$62,2),IF($N311="정률법",VLOOKUP($O311,[1]Data!$J$3:$L$62,3),"입력검증"))</f>
        <v>0.2</v>
      </c>
      <c r="Q311" s="108"/>
      <c r="R311" s="108"/>
      <c r="S311" s="108"/>
      <c r="T311" s="108"/>
      <c r="U311" s="108"/>
      <c r="V311" s="108"/>
      <c r="W311" s="108"/>
      <c r="X311" s="108"/>
      <c r="Y311" s="88">
        <f>IF($N311="정률법",IF((Y$27-$I311)&lt;0,0,IF((Y$27-$I311)=0,$M311*$P311/12*(12-$J311+1),IF((Y$27-$I311)&lt;$O311,($M311-SUM($P311:X311))*$P311,IF((Y$27-$I311)=$O311,$M311-SUM($N311:X311),0)))),IF($N311="정액법",IF((Y$27-$I311)&lt;0,0,IF((Y$27-$I311)=0,$M311*$P311/12*(12-$J311+1),IF((Y$27-$I311)&lt;$O311,$M311*$P311,IF((Y$27-$I311)=$O311,$M311-SUM($Q311:X311),0))))))</f>
        <v>225000</v>
      </c>
      <c r="Z311" s="88">
        <f>IF($N311="정률법",IF((Z$27-$I311)&lt;0,0,IF((Z$27-$I311)=0,$M311*$P311/12*(12-$J311+1),IF((Z$27-$I311)&lt;$O311,($M311-SUM($P311:Y311))*$P311,IF((Z$27-$I311)=$O311,$M311-SUM($N311:Y311),0)))),IF($N311="정액법",IF((Z$27-$I311)&lt;0,0,IF((Z$27-$I311)=0,$M311*$P311/12*(12-$J311+1),IF((Z$27-$I311)&lt;$O311,$M311*$P311,IF((Z$27-$I311)=$O311,$M311-SUM($Q311:Y311),0))))))</f>
        <v>900000</v>
      </c>
      <c r="AA311" s="88">
        <f>IF($N311="정률법",IF((AA$27-$I311)&lt;0,0,IF((AA$27-$I311)=0,$M311*$P311/12*(12-$J311+1),IF((AA$27-$I311)&lt;$O311,($M311-SUM($P311:Z311))*$P311,IF((AA$27-$I311)=$O311,$M311-SUM($N311:Z311),0)))),IF($N311="정액법",IF((AA$27-$I311)&lt;0,0,IF((AA$27-$I311)=0,$M311*$P311/12*(12-$J311+1),IF((AA$27-$I311)&lt;$O311,$M311*$P311,IF((AA$27-$I311)=$O311,$M311-SUM($Q311:Z311),0))))))</f>
        <v>900000</v>
      </c>
      <c r="AB311" s="88">
        <f>IF($N311="정률법",IF((AB$27-$I311)&lt;0,0,IF((AB$27-$I311)=0,$M311*$P311/12*(12-$J311+1),IF((AB$27-$I311)&lt;$O311,($M311-SUM($P311:AA311))*$P311,IF((AB$27-$I311)=$O311,$M311-SUM($N311:AA311),0)))),IF($N311="정액법",IF((AB$27-$I311)&lt;0,0,IF((AB$27-$I311)=0,$M311*$P311/12*(12-$J311+1),IF((AB$27-$I311)&lt;$O311,$M311*$P311,IF((AB$27-$I311)=$O311,$M311-SUM($Q311:AA311),0))))))</f>
        <v>900000</v>
      </c>
      <c r="AC311" s="88">
        <f>IF($N311="정률법",IF((AC$27-$I311)&lt;0,0,IF((AC$27-$I311)=0,$M311*$P311/12*(12-$J311+1),IF((AC$27-$I311)&lt;$O311,($M311-SUM($P311:AB311))*$P311,IF((AC$27-$I311)=$O311,$M311-SUM($N311:AB311),0)))),IF($N311="정액법",IF((AC$27-$I311)&lt;0,0,IF((AC$27-$I311)=0,$M311*$P311/12*(12-$J311+1),IF((AC$27-$I311)&lt;$O311,$M311*$P311,IF((AC$27-$I311)=$O311,$M311-SUM($Q311:AB311),0))))))</f>
        <v>900000</v>
      </c>
      <c r="AD311" s="88">
        <f>IF($N311="정률법",IF((AD$27-$I311)&lt;0,0,IF((AD$27-$I311)=0,$M311*$P311/12*(12-$J311+1),IF((AD$27-$I311)&lt;$O311,($M311-SUM($P311:AC311))*$P311,IF((AD$27-$I311)=$O311,$M311-SUM($N311:AC311),0)))),IF($N311="정액법",IF((AD$27-$I311)&lt;0,0,IF((AD$27-$I311)=0,$M311*$P311/12*(12-$J311+1),IF((AD$27-$I311)&lt;$O311,$M311*$P311,IF((AD$27-$I311)=$O311,$M311-SUM($Q311:AC311),0))))))</f>
        <v>675000</v>
      </c>
      <c r="AE311" s="89"/>
      <c r="AF311" s="90">
        <f t="shared" si="173"/>
        <v>4500000</v>
      </c>
      <c r="AG311" s="88">
        <f t="shared" si="168"/>
        <v>0</v>
      </c>
      <c r="AH311" s="91">
        <f t="shared" si="169"/>
        <v>0</v>
      </c>
      <c r="AI311" s="77" t="s">
        <v>303</v>
      </c>
      <c r="AJ311" s="77"/>
      <c r="AK311" s="77"/>
      <c r="AL311" s="77"/>
      <c r="AM311" s="77"/>
      <c r="AN311" s="92"/>
    </row>
    <row r="312" spans="2:40" s="47" customFormat="1" ht="13.5" outlineLevel="2">
      <c r="B312" s="76">
        <v>15</v>
      </c>
      <c r="C312" s="77" t="s">
        <v>402</v>
      </c>
      <c r="D312" s="77" t="s">
        <v>403</v>
      </c>
      <c r="E312" s="78"/>
      <c r="F312" s="77">
        <v>1</v>
      </c>
      <c r="G312" s="191"/>
      <c r="H312" s="79">
        <v>43752</v>
      </c>
      <c r="I312" s="80">
        <f t="shared" si="170"/>
        <v>2019</v>
      </c>
      <c r="J312" s="81" t="str">
        <f t="shared" si="171"/>
        <v>10</v>
      </c>
      <c r="K312" s="118">
        <v>480000</v>
      </c>
      <c r="L312" s="82">
        <v>0</v>
      </c>
      <c r="M312" s="83">
        <f t="shared" si="172"/>
        <v>480000</v>
      </c>
      <c r="N312" s="84" t="s">
        <v>65</v>
      </c>
      <c r="O312" s="85">
        <v>11</v>
      </c>
      <c r="P312" s="86">
        <f>IF($N312="정액법",VLOOKUP($O312,[1]Data!$J$3:$L$62,2),IF($N312="정률법",VLOOKUP($O312,[1]Data!$J$3:$L$62,3),"입력검증"))</f>
        <v>0.09</v>
      </c>
      <c r="Q312" s="108"/>
      <c r="R312" s="108"/>
      <c r="S312" s="108"/>
      <c r="T312" s="108"/>
      <c r="U312" s="108"/>
      <c r="V312" s="108"/>
      <c r="W312" s="108"/>
      <c r="X312" s="108"/>
      <c r="Y312" s="88">
        <f>IF($N312="정률법",IF((Y$27-$I312)&lt;0,0,IF((Y$27-$I312)=0,$M312*$P312/12*(12-$J312+1),IF((Y$27-$I312)&lt;$O312,($M312-SUM($P312:X312))*$P312,IF((Y$27-$I312)=$O312,$M312-SUM($N312:X312),0)))),IF($N312="정액법",IF((Y$27-$I312)&lt;0,0,IF((Y$27-$I312)=0,$M312*$P312/12*(12-$J312+1),IF((Y$27-$I312)&lt;$O312,$M312*$P312,IF((Y$27-$I312)=$O312,$M312-SUM($Q312:X312),0))))))</f>
        <v>10800</v>
      </c>
      <c r="Z312" s="88">
        <f>IF($N312="정률법",IF((Z$27-$I312)&lt;0,0,IF((Z$27-$I312)=0,$M312*$P312/12*(12-$J312+1),IF((Z$27-$I312)&lt;$O312,($M312-SUM($P312:Y312))*$P312,IF((Z$27-$I312)=$O312,$M312-SUM($N312:Y312),0)))),IF($N312="정액법",IF((Z$27-$I312)&lt;0,0,IF((Z$27-$I312)=0,$M312*$P312/12*(12-$J312+1),IF((Z$27-$I312)&lt;$O312,$M312*$P312,IF((Z$27-$I312)=$O312,$M312-SUM($Q312:Y312),0))))))</f>
        <v>43200</v>
      </c>
      <c r="AA312" s="88">
        <f>IF($N312="정률법",IF((AA$27-$I312)&lt;0,0,IF((AA$27-$I312)=0,$M312*$P312/12*(12-$J312+1),IF((AA$27-$I312)&lt;$O312,($M312-SUM($P312:Z312))*$P312,IF((AA$27-$I312)=$O312,$M312-SUM($N312:Z312),0)))),IF($N312="정액법",IF((AA$27-$I312)&lt;0,0,IF((AA$27-$I312)=0,$M312*$P312/12*(12-$J312+1),IF((AA$27-$I312)&lt;$O312,$M312*$P312,IF((AA$27-$I312)=$O312,$M312-SUM($Q312:Z312),0))))))</f>
        <v>43200</v>
      </c>
      <c r="AB312" s="88">
        <f>IF($N312="정률법",IF((AB$27-$I312)&lt;0,0,IF((AB$27-$I312)=0,$M312*$P312/12*(12-$J312+1),IF((AB$27-$I312)&lt;$O312,($M312-SUM($P312:AA312))*$P312,IF((AB$27-$I312)=$O312,$M312-SUM($N312:AA312),0)))),IF($N312="정액법",IF((AB$27-$I312)&lt;0,0,IF((AB$27-$I312)=0,$M312*$P312/12*(12-$J312+1),IF((AB$27-$I312)&lt;$O312,$M312*$P312,IF((AB$27-$I312)=$O312,$M312-SUM($Q312:AA312),0))))))</f>
        <v>43200</v>
      </c>
      <c r="AC312" s="88">
        <f>IF($N312="정률법",IF((AC$27-$I312)&lt;0,0,IF((AC$27-$I312)=0,$M312*$P312/12*(12-$J312+1),IF((AC$27-$I312)&lt;$O312,($M312-SUM($P312:AB312))*$P312,IF((AC$27-$I312)=$O312,$M312-SUM($N312:AB312),0)))),IF($N312="정액법",IF((AC$27-$I312)&lt;0,0,IF((AC$27-$I312)=0,$M312*$P312/12*(12-$J312+1),IF((AC$27-$I312)&lt;$O312,$M312*$P312,IF((AC$27-$I312)=$O312,$M312-SUM($Q312:AB312),0))))))</f>
        <v>43200</v>
      </c>
      <c r="AD312" s="88">
        <f>IF($N312="정률법",IF((AD$27-$I312)&lt;0,0,IF((AD$27-$I312)=0,$M312*$P312/12*(12-$J312+1),IF((AD$27-$I312)&lt;$O312,($M312-SUM($P312:AC312))*$P312,IF((AD$27-$I312)=$O312,$M312-SUM($N312:AC312),0)))),IF($N312="정액법",IF((AD$27-$I312)&lt;0,0,IF((AD$27-$I312)=0,$M312*$P312/12*(12-$J312+1),IF((AD$27-$I312)&lt;$O312,$M312*$P312,IF((AD$27-$I312)=$O312,$M312-SUM($Q312:AC312),0))))))</f>
        <v>43200</v>
      </c>
      <c r="AE312" s="89"/>
      <c r="AF312" s="90">
        <f t="shared" si="173"/>
        <v>226800</v>
      </c>
      <c r="AG312" s="88">
        <f t="shared" si="168"/>
        <v>253200</v>
      </c>
      <c r="AH312" s="91">
        <f t="shared" si="169"/>
        <v>253200</v>
      </c>
      <c r="AI312" s="77" t="s">
        <v>84</v>
      </c>
      <c r="AJ312" s="77"/>
      <c r="AK312" s="77"/>
      <c r="AL312" s="77"/>
      <c r="AM312" s="77"/>
      <c r="AN312" s="92"/>
    </row>
    <row r="313" spans="2:40" s="47" customFormat="1" ht="13.5" outlineLevel="2">
      <c r="B313" s="76">
        <v>16</v>
      </c>
      <c r="C313" s="77" t="s">
        <v>404</v>
      </c>
      <c r="D313" s="77" t="s">
        <v>405</v>
      </c>
      <c r="E313" s="78"/>
      <c r="F313" s="77">
        <v>1</v>
      </c>
      <c r="G313" s="191"/>
      <c r="H313" s="79">
        <v>43748</v>
      </c>
      <c r="I313" s="80">
        <f t="shared" si="170"/>
        <v>2019</v>
      </c>
      <c r="J313" s="81" t="str">
        <f t="shared" si="171"/>
        <v>10</v>
      </c>
      <c r="K313" s="118">
        <v>315000</v>
      </c>
      <c r="L313" s="82"/>
      <c r="M313" s="83">
        <f t="shared" si="172"/>
        <v>315000</v>
      </c>
      <c r="N313" s="84" t="s">
        <v>65</v>
      </c>
      <c r="O313" s="85">
        <v>8</v>
      </c>
      <c r="P313" s="86">
        <f>IF($N313="정액법",VLOOKUP($O313,[1]Data!$J$3:$L$62,2),IF($N313="정률법",VLOOKUP($O313,[1]Data!$J$3:$L$62,3),"입력검증"))</f>
        <v>0.125</v>
      </c>
      <c r="Q313" s="108"/>
      <c r="R313" s="108"/>
      <c r="S313" s="108"/>
      <c r="T313" s="108"/>
      <c r="U313" s="108"/>
      <c r="V313" s="108"/>
      <c r="W313" s="108"/>
      <c r="X313" s="108"/>
      <c r="Y313" s="88">
        <f>IF($N313="정률법",IF((Y$27-$I313)&lt;0,0,IF((Y$27-$I313)=0,$M313*$P313/12*(12-$J313+1),IF((Y$27-$I313)&lt;$O313,($M313-SUM($P313:X313))*$P313,IF((Y$27-$I313)=$O313,$M313-SUM($N313:X313),0)))),IF($N313="정액법",IF((Y$27-$I313)&lt;0,0,IF((Y$27-$I313)=0,$M313*$P313/12*(12-$J313+1),IF((Y$27-$I313)&lt;$O313,$M313*$P313,IF((Y$27-$I313)=$O313,$M313-SUM($Q313:X313),0))))))</f>
        <v>9843.75</v>
      </c>
      <c r="Z313" s="88">
        <f>IF($N313="정률법",IF((Z$27-$I313)&lt;0,0,IF((Z$27-$I313)=0,$M313*$P313/12*(12-$J313+1),IF((Z$27-$I313)&lt;$O313,($M313-SUM($P313:Y313))*$P313,IF((Z$27-$I313)=$O313,$M313-SUM($N313:Y313),0)))),IF($N313="정액법",IF((Z$27-$I313)&lt;0,0,IF((Z$27-$I313)=0,$M313*$P313/12*(12-$J313+1),IF((Z$27-$I313)&lt;$O313,$M313*$P313,IF((Z$27-$I313)=$O313,$M313-SUM($Q313:Y313),0))))))</f>
        <v>39375</v>
      </c>
      <c r="AA313" s="88">
        <f>IF($N313="정률법",IF((AA$27-$I313)&lt;0,0,IF((AA$27-$I313)=0,$M313*$P313/12*(12-$J313+1),IF((AA$27-$I313)&lt;$O313,($M313-SUM($P313:Z313))*$P313,IF((AA$27-$I313)=$O313,$M313-SUM($N313:Z313),0)))),IF($N313="정액법",IF((AA$27-$I313)&lt;0,0,IF((AA$27-$I313)=0,$M313*$P313/12*(12-$J313+1),IF((AA$27-$I313)&lt;$O313,$M313*$P313,IF((AA$27-$I313)=$O313,$M313-SUM($Q313:Z313),0))))))</f>
        <v>39375</v>
      </c>
      <c r="AB313" s="88">
        <f>IF($N313="정률법",IF((AB$27-$I313)&lt;0,0,IF((AB$27-$I313)=0,$M313*$P313/12*(12-$J313+1),IF((AB$27-$I313)&lt;$O313,($M313-SUM($P313:AA313))*$P313,IF((AB$27-$I313)=$O313,$M313-SUM($N313:AA313),0)))),IF($N313="정액법",IF((AB$27-$I313)&lt;0,0,IF((AB$27-$I313)=0,$M313*$P313/12*(12-$J313+1),IF((AB$27-$I313)&lt;$O313,$M313*$P313,IF((AB$27-$I313)=$O313,$M313-SUM($Q313:AA313),0))))))</f>
        <v>39375</v>
      </c>
      <c r="AC313" s="88">
        <f>IF($N313="정률법",IF((AC$27-$I313)&lt;0,0,IF((AC$27-$I313)=0,$M313*$P313/12*(12-$J313+1),IF((AC$27-$I313)&lt;$O313,($M313-SUM($P313:AB313))*$P313,IF((AC$27-$I313)=$O313,$M313-SUM($N313:AB313),0)))),IF($N313="정액법",IF((AC$27-$I313)&lt;0,0,IF((AC$27-$I313)=0,$M313*$P313/12*(12-$J313+1),IF((AC$27-$I313)&lt;$O313,$M313*$P313,IF((AC$27-$I313)=$O313,$M313-SUM($Q313:AB313),0))))))</f>
        <v>39375</v>
      </c>
      <c r="AD313" s="88">
        <f>IF($N313="정률법",IF((AD$27-$I313)&lt;0,0,IF((AD$27-$I313)=0,$M313*$P313/12*(12-$J313+1),IF((AD$27-$I313)&lt;$O313,($M313-SUM($P313:AC313))*$P313,IF((AD$27-$I313)=$O313,$M313-SUM($N313:AC313),0)))),IF($N313="정액법",IF((AD$27-$I313)&lt;0,0,IF((AD$27-$I313)=0,$M313*$P313/12*(12-$J313+1),IF((AD$27-$I313)&lt;$O313,$M313*$P313,IF((AD$27-$I313)=$O313,$M313-SUM($Q313:AC313),0))))))</f>
        <v>39375</v>
      </c>
      <c r="AE313" s="89"/>
      <c r="AF313" s="90">
        <f t="shared" si="173"/>
        <v>206718.75</v>
      </c>
      <c r="AG313" s="88">
        <f t="shared" si="168"/>
        <v>108281.25</v>
      </c>
      <c r="AH313" s="91">
        <f t="shared" si="169"/>
        <v>108281</v>
      </c>
      <c r="AI313" s="77" t="s">
        <v>84</v>
      </c>
      <c r="AJ313" s="77"/>
      <c r="AK313" s="77"/>
      <c r="AL313" s="77"/>
      <c r="AM313" s="77"/>
      <c r="AN313" s="92"/>
    </row>
    <row r="314" spans="2:40" s="47" customFormat="1" ht="13.5" outlineLevel="2">
      <c r="B314" s="76">
        <v>17</v>
      </c>
      <c r="C314" s="77" t="s">
        <v>406</v>
      </c>
      <c r="D314" s="77" t="s">
        <v>407</v>
      </c>
      <c r="E314" s="78" t="s">
        <v>408</v>
      </c>
      <c r="F314" s="77" t="s">
        <v>409</v>
      </c>
      <c r="G314" s="191"/>
      <c r="H314" s="79">
        <v>43822</v>
      </c>
      <c r="I314" s="80">
        <f t="shared" si="170"/>
        <v>2019</v>
      </c>
      <c r="J314" s="81" t="str">
        <f t="shared" si="171"/>
        <v>12</v>
      </c>
      <c r="K314" s="118">
        <v>23980000</v>
      </c>
      <c r="L314" s="82">
        <v>0</v>
      </c>
      <c r="M314" s="83">
        <f t="shared" si="172"/>
        <v>23980000</v>
      </c>
      <c r="N314" s="84" t="s">
        <v>65</v>
      </c>
      <c r="O314" s="85">
        <v>6</v>
      </c>
      <c r="P314" s="86">
        <f>IF($N314="정액법",VLOOKUP($O314,[1]Data!$J$3:$L$62,2),IF($N314="정률법",VLOOKUP($O314,[1]Data!$J$3:$L$62,3),"입력검증"))</f>
        <v>0.16600000000000001</v>
      </c>
      <c r="Q314" s="108"/>
      <c r="R314" s="108"/>
      <c r="S314" s="108"/>
      <c r="T314" s="108"/>
      <c r="U314" s="108"/>
      <c r="V314" s="108"/>
      <c r="W314" s="108"/>
      <c r="X314" s="108"/>
      <c r="Y314" s="88">
        <f>IF($N314="정률법",IF((Y$27-$I314)&lt;0,0,IF((Y$27-$I314)=0,$M314*$P314/12*(12-$J314+1),IF((Y$27-$I314)&lt;$O314,($M314-SUM($P314:X314))*$P314,IF((Y$27-$I314)=$O314,$M314-SUM($N314:X314),0)))),IF($N314="정액법",IF((Y$27-$I314)&lt;0,0,IF((Y$27-$I314)=0,$M314*$P314/12*(12-$J314+1),IF((Y$27-$I314)&lt;$O314,$M314*$P314,IF((Y$27-$I314)=$O314,$M314-SUM($Q314:X314),0))))))</f>
        <v>331723.33333333331</v>
      </c>
      <c r="Z314" s="88">
        <f>IF($N314="정률법",IF((Z$27-$I314)&lt;0,0,IF((Z$27-$I314)=0,$M314*$P314/12*(12-$J314+1),IF((Z$27-$I314)&lt;$O314,($M314-SUM($P314:Y314))*$P314,IF((Z$27-$I314)=$O314,$M314-SUM($N314:Y314),0)))),IF($N314="정액법",IF((Z$27-$I314)&lt;0,0,IF((Z$27-$I314)=0,$M314*$P314/12*(12-$J314+1),IF((Z$27-$I314)&lt;$O314,$M314*$P314,IF((Z$27-$I314)=$O314,$M314-SUM($Q314:Y314),0))))))</f>
        <v>3980680</v>
      </c>
      <c r="AA314" s="88">
        <f>IF($N314="정률법",IF((AA$27-$I314)&lt;0,0,IF((AA$27-$I314)=0,$M314*$P314/12*(12-$J314+1),IF((AA$27-$I314)&lt;$O314,($M314-SUM($P314:Z314))*$P314,IF((AA$27-$I314)=$O314,$M314-SUM($N314:Z314),0)))),IF($N314="정액법",IF((AA$27-$I314)&lt;0,0,IF((AA$27-$I314)=0,$M314*$P314/12*(12-$J314+1),IF((AA$27-$I314)&lt;$O314,$M314*$P314,IF((AA$27-$I314)=$O314,$M314-SUM($Q314:Z314),0))))))</f>
        <v>3980680</v>
      </c>
      <c r="AB314" s="88">
        <f>IF($N314="정률법",IF((AB$27-$I314)&lt;0,0,IF((AB$27-$I314)=0,$M314*$P314/12*(12-$J314+1),IF((AB$27-$I314)&lt;$O314,($M314-SUM($P314:AA314))*$P314,IF((AB$27-$I314)=$O314,$M314-SUM($N314:AA314),0)))),IF($N314="정액법",IF((AB$27-$I314)&lt;0,0,IF((AB$27-$I314)=0,$M314*$P314/12*(12-$J314+1),IF((AB$27-$I314)&lt;$O314,$M314*$P314,IF((AB$27-$I314)=$O314,$M314-SUM($Q314:AA314),0))))))</f>
        <v>3980680</v>
      </c>
      <c r="AC314" s="88">
        <f>IF($N314="정률법",IF((AC$27-$I314)&lt;0,0,IF((AC$27-$I314)=0,$M314*$P314/12*(12-$J314+1),IF((AC$27-$I314)&lt;$O314,($M314-SUM($P314:AB314))*$P314,IF((AC$27-$I314)=$O314,$M314-SUM($N314:AB314),0)))),IF($N314="정액법",IF((AC$27-$I314)&lt;0,0,IF((AC$27-$I314)=0,$M314*$P314/12*(12-$J314+1),IF((AC$27-$I314)&lt;$O314,$M314*$P314,IF((AC$27-$I314)=$O314,$M314-SUM($Q314:AB314),0))))))</f>
        <v>3980680</v>
      </c>
      <c r="AD314" s="88">
        <f>IF($N314="정률법",IF((AD$27-$I314)&lt;0,0,IF((AD$27-$I314)=0,$M314*$P314/12*(12-$J314+1),IF((AD$27-$I314)&lt;$O314,($M314-SUM($P314:AC314))*$P314,IF((AD$27-$I314)=$O314,$M314-SUM($N314:AC314),0)))),IF($N314="정액법",IF((AD$27-$I314)&lt;0,0,IF((AD$27-$I314)=0,$M314*$P314/12*(12-$J314+1),IF((AD$27-$I314)&lt;$O314,$M314*$P314,IF((AD$27-$I314)=$O314,$M314-SUM($Q314:AC314),0))))))</f>
        <v>3980680</v>
      </c>
      <c r="AE314" s="89"/>
      <c r="AF314" s="90">
        <f t="shared" si="173"/>
        <v>20235123.333333332</v>
      </c>
      <c r="AG314" s="88">
        <f t="shared" si="168"/>
        <v>3744876.6666666679</v>
      </c>
      <c r="AH314" s="91">
        <f t="shared" si="169"/>
        <v>3744876</v>
      </c>
      <c r="AI314" s="77" t="s">
        <v>410</v>
      </c>
      <c r="AJ314" s="77"/>
      <c r="AK314" s="77"/>
      <c r="AL314" s="77"/>
      <c r="AM314" s="77"/>
      <c r="AN314" s="92"/>
    </row>
    <row r="315" spans="2:40" s="47" customFormat="1" ht="13.5" outlineLevel="1">
      <c r="B315" s="94"/>
      <c r="C315" s="95" t="s">
        <v>66</v>
      </c>
      <c r="D315" s="94"/>
      <c r="E315" s="96"/>
      <c r="F315" s="94"/>
      <c r="G315" s="97">
        <f>+G298</f>
        <v>2019</v>
      </c>
      <c r="H315" s="98"/>
      <c r="I315" s="98"/>
      <c r="J315" s="98"/>
      <c r="K315" s="99">
        <f>SUM(K298:K314)</f>
        <v>94104609</v>
      </c>
      <c r="L315" s="99">
        <f>SUM(L298:L314)</f>
        <v>16207402.199999999</v>
      </c>
      <c r="M315" s="99">
        <f>SUM(M298:M314)</f>
        <v>110312011.2</v>
      </c>
      <c r="N315" s="96"/>
      <c r="O315" s="96"/>
      <c r="P315" s="100"/>
      <c r="Q315" s="101">
        <f>SUM(N298:N314)</f>
        <v>0</v>
      </c>
      <c r="R315" s="101">
        <f t="shared" ref="R315:AD315" si="174">SUM(R298:R314)</f>
        <v>0</v>
      </c>
      <c r="S315" s="101">
        <f t="shared" si="174"/>
        <v>0</v>
      </c>
      <c r="T315" s="101">
        <f t="shared" si="174"/>
        <v>0</v>
      </c>
      <c r="U315" s="101">
        <f t="shared" si="174"/>
        <v>0</v>
      </c>
      <c r="V315" s="101">
        <f t="shared" si="174"/>
        <v>0</v>
      </c>
      <c r="W315" s="101">
        <f t="shared" si="174"/>
        <v>0</v>
      </c>
      <c r="X315" s="101">
        <f t="shared" si="174"/>
        <v>0</v>
      </c>
      <c r="Y315" s="101">
        <f t="shared" si="174"/>
        <v>7428132.7358333329</v>
      </c>
      <c r="Z315" s="101">
        <f t="shared" si="174"/>
        <v>14134275.870000001</v>
      </c>
      <c r="AA315" s="101">
        <f t="shared" si="174"/>
        <v>14134275.870000001</v>
      </c>
      <c r="AB315" s="101">
        <f t="shared" si="174"/>
        <v>14134275.870000001</v>
      </c>
      <c r="AC315" s="101">
        <f t="shared" si="174"/>
        <v>14134275.870000001</v>
      </c>
      <c r="AD315" s="102">
        <f t="shared" si="174"/>
        <v>13909275.870000001</v>
      </c>
      <c r="AE315" s="103"/>
      <c r="AF315" s="104">
        <f>SUM(AF298:AF314)</f>
        <v>77874512.085833326</v>
      </c>
      <c r="AG315" s="101">
        <f>SUM(AG298:AG314)</f>
        <v>32437499.114166666</v>
      </c>
      <c r="AH315" s="105">
        <f>SUM(AH298:AH314)</f>
        <v>26771268</v>
      </c>
      <c r="AI315" s="101"/>
      <c r="AJ315" s="101"/>
      <c r="AK315" s="101"/>
      <c r="AL315" s="101"/>
      <c r="AM315" s="101"/>
      <c r="AN315" s="106"/>
    </row>
    <row r="316" spans="2:40" s="47" customFormat="1" ht="13.5" outlineLevel="2">
      <c r="B316" s="76">
        <v>1</v>
      </c>
      <c r="C316" s="77" t="s">
        <v>411</v>
      </c>
      <c r="D316" s="77" t="s">
        <v>412</v>
      </c>
      <c r="E316" s="78" t="s">
        <v>413</v>
      </c>
      <c r="F316" s="77">
        <v>1</v>
      </c>
      <c r="G316" s="191">
        <v>2020</v>
      </c>
      <c r="H316" s="79">
        <v>44055</v>
      </c>
      <c r="I316" s="80">
        <f>VALUE(LEFT(TEXT($H316,"yyyy-mm-dd"),4))</f>
        <v>2020</v>
      </c>
      <c r="J316" s="81" t="str">
        <f>MID(TEXT($H316,"yyyy-mm-dd"),6,2)</f>
        <v>08</v>
      </c>
      <c r="K316" s="82">
        <v>54823636</v>
      </c>
      <c r="L316" s="82">
        <v>13698409</v>
      </c>
      <c r="M316" s="83">
        <f>K316+L316</f>
        <v>68522045</v>
      </c>
      <c r="N316" s="84" t="s">
        <v>65</v>
      </c>
      <c r="O316" s="85">
        <v>1</v>
      </c>
      <c r="P316" s="86">
        <f>IF($N316="정액법",VLOOKUP($O316,[1]Data!$J$3:$L$62,2),IF($N316="정률법",VLOOKUP($O316,[1]Data!$J$3:$L$62,3),"입력검증"))</f>
        <v>1</v>
      </c>
      <c r="Q316" s="108"/>
      <c r="R316" s="108"/>
      <c r="S316" s="108"/>
      <c r="T316" s="108"/>
      <c r="U316" s="108"/>
      <c r="V316" s="108"/>
      <c r="W316" s="108"/>
      <c r="X316" s="108"/>
      <c r="Y316" s="108"/>
      <c r="Z316" s="88">
        <f>IF($N316="정률법",IF((Z$27-$I316)&lt;0,0,IF((Z$27-$I316)=0,$M316*$P316/12*(12-$J316+1),IF((Z$27-$I316)&lt;$O316,($M316-SUM($P316:Y316))*$P316,IF((Z$27-$I316)=$O316,$M316-SUM($N316:Y316),0)))),IF($N316="정액법",IF((Z$27-$I316)&lt;0,0,IF((Z$27-$I316)=0,$M316*$P316/12*(12-$J316+1),IF((Z$27-$I316)&lt;$O316,$M316*$P316,IF((Z$27-$I316)=$O316,$M316-SUM($Q316:Y316),0))))))</f>
        <v>28550852.083333336</v>
      </c>
      <c r="AA316" s="88">
        <f>IF($N316="정률법",IF((AA$27-$I316)&lt;0,0,IF((AA$27-$I316)=0,$M316*$P316/12*(12-$J316+1),IF((AA$27-$I316)&lt;$O316,($M316-SUM($P316:Z316))*$P316,IF((AA$27-$I316)=$O316,$M316-SUM($N316:Z316),0)))),IF($N316="정액법",IF((AA$27-$I316)&lt;0,0,IF((AA$27-$I316)=0,$M316*$P316/12*(12-$J316+1),IF((AA$27-$I316)&lt;$O316,$M316*$P316,IF((AA$27-$I316)=$O316,$M316-SUM($Q316:Z316),0))))))</f>
        <v>39971192.916666664</v>
      </c>
      <c r="AB316" s="88">
        <f>IF($N316="정률법",IF((AB$27-$I316)&lt;0,0,IF((AB$27-$I316)=0,$M316*$P316/12*(12-$J316+1),IF((AB$27-$I316)&lt;$O316,($M316-SUM($P316:AA316))*$P316,IF((AB$27-$I316)=$O316,$M316-SUM($N316:AA316),0)))),IF($N316="정액법",IF((AB$27-$I316)&lt;0,0,IF((AB$27-$I316)=0,$M316*$P316/12*(12-$J316+1),IF((AB$27-$I316)&lt;$O316,$M316*$P316,IF((AB$27-$I316)=$O316,$M316-SUM($Q316:AA316),0))))))</f>
        <v>0</v>
      </c>
      <c r="AC316" s="88">
        <f>IF($N316="정률법",IF((AC$27-$I316)&lt;0,0,IF((AC$27-$I316)=0,$M316*$P316/12*(12-$J316+1),IF((AC$27-$I316)&lt;$O316,($M316-SUM($P316:AB316))*$P316,IF((AC$27-$I316)=$O316,$M316-SUM($N316:AB316),0)))),IF($N316="정액법",IF((AC$27-$I316)&lt;0,0,IF((AC$27-$I316)=0,$M316*$P316/12*(12-$J316+1),IF((AC$27-$I316)&lt;$O316,$M316*$P316,IF((AC$27-$I316)=$O316,$M316-SUM($Q316:AB316),0))))))</f>
        <v>0</v>
      </c>
      <c r="AD316" s="88">
        <f>IF($N316="정률법",IF((AD$27-$I316)&lt;0,0,IF((AD$27-$I316)=0,$M316*$P316/12*(12-$J316+1),IF((AD$27-$I316)&lt;$O316,($M316-SUM($P316:AC316))*$P316,IF((AD$27-$I316)=$O316,$M316-SUM($N316:AC316),0)))),IF($N316="정액법",IF((AD$27-$I316)&lt;0,0,IF((AD$27-$I316)=0,$M316*$P316/12*(12-$J316+1),IF((AD$27-$I316)&lt;$O316,$M316*$P316,IF((AD$27-$I316)=$O316,$M316-SUM($Q316:AC316),0))))))</f>
        <v>0</v>
      </c>
      <c r="AE316" s="89"/>
      <c r="AF316" s="90">
        <f>SUM(Q316:AE316)</f>
        <v>68522045</v>
      </c>
      <c r="AG316" s="88">
        <f t="shared" ref="AG316:AG349" si="175">M316-AF316</f>
        <v>0</v>
      </c>
      <c r="AH316" s="91">
        <f t="shared" ref="AH316:AH349" si="176">IFERROR(INT(AG316*K316/M316),0)</f>
        <v>0</v>
      </c>
      <c r="AI316" s="77" t="s">
        <v>410</v>
      </c>
      <c r="AJ316" s="77"/>
      <c r="AK316" s="77"/>
      <c r="AL316" s="77"/>
      <c r="AM316" s="77"/>
      <c r="AN316" s="92" t="s">
        <v>343</v>
      </c>
    </row>
    <row r="317" spans="2:40" s="47" customFormat="1" ht="13.5" outlineLevel="2">
      <c r="B317" s="76">
        <v>2</v>
      </c>
      <c r="C317" s="77" t="s">
        <v>414</v>
      </c>
      <c r="D317" s="77" t="s">
        <v>415</v>
      </c>
      <c r="E317" s="78" t="s">
        <v>416</v>
      </c>
      <c r="F317" s="77">
        <v>2</v>
      </c>
      <c r="G317" s="191"/>
      <c r="H317" s="79">
        <v>44110</v>
      </c>
      <c r="I317" s="80">
        <f t="shared" ref="I317:I349" si="177">VALUE(LEFT(TEXT($H317,"yyyy-mm-dd"),4))</f>
        <v>2020</v>
      </c>
      <c r="J317" s="81" t="str">
        <f t="shared" ref="J317:J349" si="178">MID(TEXT($H317,"yyyy-mm-dd"),6,2)</f>
        <v>10</v>
      </c>
      <c r="K317" s="82">
        <v>630400</v>
      </c>
      <c r="L317" s="82">
        <v>157600</v>
      </c>
      <c r="M317" s="83">
        <f t="shared" ref="M317:M324" si="179">K317+L317</f>
        <v>788000</v>
      </c>
      <c r="N317" s="84" t="s">
        <v>65</v>
      </c>
      <c r="O317" s="85">
        <v>8</v>
      </c>
      <c r="P317" s="86">
        <f>IF($N317="정액법",VLOOKUP($O317,[1]Data!$J$3:$L$62,2),IF($N317="정률법",VLOOKUP($O317,[1]Data!$J$3:$L$62,3),"입력검증"))</f>
        <v>0.125</v>
      </c>
      <c r="Q317" s="108"/>
      <c r="R317" s="108"/>
      <c r="S317" s="108"/>
      <c r="T317" s="108"/>
      <c r="U317" s="108"/>
      <c r="V317" s="108"/>
      <c r="W317" s="108"/>
      <c r="X317" s="108"/>
      <c r="Y317" s="108"/>
      <c r="Z317" s="88">
        <f>IF($N317="정률법",IF((Z$27-$I317)&lt;0,0,IF((Z$27-$I317)=0,$M317*$P317/12*(12-$J317+1),IF((Z$27-$I317)&lt;$O317,($M317-SUM($P317:Y317))*$P317,IF((Z$27-$I317)=$O317,$M317-SUM($N317:Y317),0)))),IF($N317="정액법",IF((Z$27-$I317)&lt;0,0,IF((Z$27-$I317)=0,$M317*$P317/12*(12-$J317+1),IF((Z$27-$I317)&lt;$O317,$M317*$P317,IF((Z$27-$I317)=$O317,$M317-SUM($Q317:Y317),0))))))</f>
        <v>24625</v>
      </c>
      <c r="AA317" s="88">
        <f>IF($N317="정률법",IF((AA$27-$I317)&lt;0,0,IF((AA$27-$I317)=0,$M317*$P317/12*(12-$J317+1),IF((AA$27-$I317)&lt;$O317,($M317-SUM($P317:Z317))*$P317,IF((AA$27-$I317)=$O317,$M317-SUM($N317:Z317),0)))),IF($N317="정액법",IF((AA$27-$I317)&lt;0,0,IF((AA$27-$I317)=0,$M317*$P317/12*(12-$J317+1),IF((AA$27-$I317)&lt;$O317,$M317*$P317,IF((AA$27-$I317)=$O317,$M317-SUM($Q317:Z317),0))))))</f>
        <v>98500</v>
      </c>
      <c r="AB317" s="88">
        <f>IF($N317="정률법",IF((AB$27-$I317)&lt;0,0,IF((AB$27-$I317)=0,$M317*$P317/12*(12-$J317+1),IF((AB$27-$I317)&lt;$O317,($M317-SUM($P317:AA317))*$P317,IF((AB$27-$I317)=$O317,$M317-SUM($N317:AA317),0)))),IF($N317="정액법",IF((AB$27-$I317)&lt;0,0,IF((AB$27-$I317)=0,$M317*$P317/12*(12-$J317+1),IF((AB$27-$I317)&lt;$O317,$M317*$P317,IF((AB$27-$I317)=$O317,$M317-SUM($Q317:AA317),0))))))</f>
        <v>98500</v>
      </c>
      <c r="AC317" s="88">
        <f>IF($N317="정률법",IF((AC$27-$I317)&lt;0,0,IF((AC$27-$I317)=0,$M317*$P317/12*(12-$J317+1),IF((AC$27-$I317)&lt;$O317,($M317-SUM($P317:AB317))*$P317,IF((AC$27-$I317)=$O317,$M317-SUM($N317:AB317),0)))),IF($N317="정액법",IF((AC$27-$I317)&lt;0,0,IF((AC$27-$I317)=0,$M317*$P317/12*(12-$J317+1),IF((AC$27-$I317)&lt;$O317,$M317*$P317,IF((AC$27-$I317)=$O317,$M317-SUM($Q317:AB317),0))))))</f>
        <v>98500</v>
      </c>
      <c r="AD317" s="88">
        <f>IF($N317="정률법",IF((AD$27-$I317)&lt;0,0,IF((AD$27-$I317)=0,$M317*$P317/12*(12-$J317+1),IF((AD$27-$I317)&lt;$O317,($M317-SUM($P317:AC317))*$P317,IF((AD$27-$I317)=$O317,$M317-SUM($N317:AC317),0)))),IF($N317="정액법",IF((AD$27-$I317)&lt;0,0,IF((AD$27-$I317)=0,$M317*$P317/12*(12-$J317+1),IF((AD$27-$I317)&lt;$O317,$M317*$P317,IF((AD$27-$I317)=$O317,$M317-SUM($Q317:AC317),0))))))</f>
        <v>98500</v>
      </c>
      <c r="AE317" s="89"/>
      <c r="AF317" s="90">
        <f t="shared" ref="AF317:AF324" si="180">SUM(Q317:AE317)</f>
        <v>418625</v>
      </c>
      <c r="AG317" s="88">
        <f t="shared" si="175"/>
        <v>369375</v>
      </c>
      <c r="AH317" s="91">
        <f t="shared" si="176"/>
        <v>295500</v>
      </c>
      <c r="AI317" s="77" t="s">
        <v>232</v>
      </c>
      <c r="AJ317" s="77"/>
      <c r="AK317" s="77"/>
      <c r="AL317" s="77"/>
      <c r="AM317" s="77"/>
      <c r="AN317" s="92" t="s">
        <v>417</v>
      </c>
    </row>
    <row r="318" spans="2:40" s="47" customFormat="1" ht="13.5" outlineLevel="2">
      <c r="B318" s="76">
        <v>3</v>
      </c>
      <c r="C318" s="77" t="s">
        <v>418</v>
      </c>
      <c r="D318" s="77" t="s">
        <v>415</v>
      </c>
      <c r="E318" s="78" t="s">
        <v>416</v>
      </c>
      <c r="F318" s="77">
        <v>2</v>
      </c>
      <c r="G318" s="191"/>
      <c r="H318" s="79">
        <v>44110</v>
      </c>
      <c r="I318" s="80">
        <f t="shared" si="177"/>
        <v>2020</v>
      </c>
      <c r="J318" s="81" t="str">
        <f t="shared" si="178"/>
        <v>10</v>
      </c>
      <c r="K318" s="82">
        <v>1324800</v>
      </c>
      <c r="L318" s="82">
        <v>331200</v>
      </c>
      <c r="M318" s="83">
        <f t="shared" si="179"/>
        <v>1656000</v>
      </c>
      <c r="N318" s="84" t="s">
        <v>65</v>
      </c>
      <c r="O318" s="85">
        <v>8</v>
      </c>
      <c r="P318" s="86">
        <f>IF($N318="정액법",VLOOKUP($O318,[1]Data!$J$3:$L$62,2),IF($N318="정률법",VLOOKUP($O318,[1]Data!$J$3:$L$62,3),"입력검증"))</f>
        <v>0.125</v>
      </c>
      <c r="Q318" s="108"/>
      <c r="R318" s="108"/>
      <c r="S318" s="108"/>
      <c r="T318" s="108"/>
      <c r="U318" s="108"/>
      <c r="V318" s="108"/>
      <c r="W318" s="108"/>
      <c r="X318" s="108"/>
      <c r="Y318" s="108"/>
      <c r="Z318" s="88">
        <f>IF($N318="정률법",IF((Z$27-$I318)&lt;0,0,IF((Z$27-$I318)=0,$M318*$P318/12*(12-$J318+1),IF((Z$27-$I318)&lt;$O318,($M318-SUM($P318:Y318))*$P318,IF((Z$27-$I318)=$O318,$M318-SUM($N318:Y318),0)))),IF($N318="정액법",IF((Z$27-$I318)&lt;0,0,IF((Z$27-$I318)=0,$M318*$P318/12*(12-$J318+1),IF((Z$27-$I318)&lt;$O318,$M318*$P318,IF((Z$27-$I318)=$O318,$M318-SUM($Q318:Y318),0))))))</f>
        <v>51750</v>
      </c>
      <c r="AA318" s="88">
        <f>IF($N318="정률법",IF((AA$27-$I318)&lt;0,0,IF((AA$27-$I318)=0,$M318*$P318/12*(12-$J318+1),IF((AA$27-$I318)&lt;$O318,($M318-SUM($P318:Z318))*$P318,IF((AA$27-$I318)=$O318,$M318-SUM($N318:Z318),0)))),IF($N318="정액법",IF((AA$27-$I318)&lt;0,0,IF((AA$27-$I318)=0,$M318*$P318/12*(12-$J318+1),IF((AA$27-$I318)&lt;$O318,$M318*$P318,IF((AA$27-$I318)=$O318,$M318-SUM($Q318:Z318),0))))))</f>
        <v>207000</v>
      </c>
      <c r="AB318" s="88">
        <f>IF($N318="정률법",IF((AB$27-$I318)&lt;0,0,IF((AB$27-$I318)=0,$M318*$P318/12*(12-$J318+1),IF((AB$27-$I318)&lt;$O318,($M318-SUM($P318:AA318))*$P318,IF((AB$27-$I318)=$O318,$M318-SUM($N318:AA318),0)))),IF($N318="정액법",IF((AB$27-$I318)&lt;0,0,IF((AB$27-$I318)=0,$M318*$P318/12*(12-$J318+1),IF((AB$27-$I318)&lt;$O318,$M318*$P318,IF((AB$27-$I318)=$O318,$M318-SUM($Q318:AA318),0))))))</f>
        <v>207000</v>
      </c>
      <c r="AC318" s="88">
        <f>IF($N318="정률법",IF((AC$27-$I318)&lt;0,0,IF((AC$27-$I318)=0,$M318*$P318/12*(12-$J318+1),IF((AC$27-$I318)&lt;$O318,($M318-SUM($P318:AB318))*$P318,IF((AC$27-$I318)=$O318,$M318-SUM($N318:AB318),0)))),IF($N318="정액법",IF((AC$27-$I318)&lt;0,0,IF((AC$27-$I318)=0,$M318*$P318/12*(12-$J318+1),IF((AC$27-$I318)&lt;$O318,$M318*$P318,IF((AC$27-$I318)=$O318,$M318-SUM($Q318:AB318),0))))))</f>
        <v>207000</v>
      </c>
      <c r="AD318" s="88">
        <f>IF($N318="정률법",IF((AD$27-$I318)&lt;0,0,IF((AD$27-$I318)=0,$M318*$P318/12*(12-$J318+1),IF((AD$27-$I318)&lt;$O318,($M318-SUM($P318:AC318))*$P318,IF((AD$27-$I318)=$O318,$M318-SUM($N318:AC318),0)))),IF($N318="정액법",IF((AD$27-$I318)&lt;0,0,IF((AD$27-$I318)=0,$M318*$P318/12*(12-$J318+1),IF((AD$27-$I318)&lt;$O318,$M318*$P318,IF((AD$27-$I318)=$O318,$M318-SUM($Q318:AC318),0))))))</f>
        <v>207000</v>
      </c>
      <c r="AE318" s="89"/>
      <c r="AF318" s="90">
        <f t="shared" si="180"/>
        <v>879750</v>
      </c>
      <c r="AG318" s="88">
        <f t="shared" si="175"/>
        <v>776250</v>
      </c>
      <c r="AH318" s="91">
        <f t="shared" si="176"/>
        <v>621000</v>
      </c>
      <c r="AI318" s="77" t="s">
        <v>232</v>
      </c>
      <c r="AJ318" s="77"/>
      <c r="AK318" s="77"/>
      <c r="AL318" s="77"/>
      <c r="AM318" s="77"/>
      <c r="AN318" s="92" t="s">
        <v>417</v>
      </c>
    </row>
    <row r="319" spans="2:40" s="47" customFormat="1" ht="13.5" outlineLevel="2">
      <c r="B319" s="76">
        <v>4</v>
      </c>
      <c r="C319" s="77" t="s">
        <v>419</v>
      </c>
      <c r="D319" s="77" t="s">
        <v>415</v>
      </c>
      <c r="E319" s="78" t="s">
        <v>416</v>
      </c>
      <c r="F319" s="77">
        <v>1</v>
      </c>
      <c r="G319" s="191"/>
      <c r="H319" s="79">
        <v>44110</v>
      </c>
      <c r="I319" s="80">
        <f t="shared" si="177"/>
        <v>2020</v>
      </c>
      <c r="J319" s="81" t="str">
        <f t="shared" si="178"/>
        <v>10</v>
      </c>
      <c r="K319" s="82">
        <v>712000</v>
      </c>
      <c r="L319" s="82">
        <v>178000</v>
      </c>
      <c r="M319" s="83">
        <f t="shared" si="179"/>
        <v>890000</v>
      </c>
      <c r="N319" s="84" t="s">
        <v>65</v>
      </c>
      <c r="O319" s="85">
        <v>8</v>
      </c>
      <c r="P319" s="86">
        <f>IF($N319="정액법",VLOOKUP($O319,[1]Data!$J$3:$L$62,2),IF($N319="정률법",VLOOKUP($O319,[1]Data!$J$3:$L$62,3),"입력검증"))</f>
        <v>0.125</v>
      </c>
      <c r="Q319" s="108"/>
      <c r="R319" s="108"/>
      <c r="S319" s="108"/>
      <c r="T319" s="108"/>
      <c r="U319" s="108"/>
      <c r="V319" s="108"/>
      <c r="W319" s="108"/>
      <c r="X319" s="108"/>
      <c r="Y319" s="108"/>
      <c r="Z319" s="88">
        <f>IF($N319="정률법",IF((Z$27-$I319)&lt;0,0,IF((Z$27-$I319)=0,$M319*$P319/12*(12-$J319+1),IF((Z$27-$I319)&lt;$O319,($M319-SUM($P319:Y319))*$P319,IF((Z$27-$I319)=$O319,$M319-SUM($N319:Y319),0)))),IF($N319="정액법",IF((Z$27-$I319)&lt;0,0,IF((Z$27-$I319)=0,$M319*$P319/12*(12-$J319+1),IF((Z$27-$I319)&lt;$O319,$M319*$P319,IF((Z$27-$I319)=$O319,$M319-SUM($Q319:Y319),0))))))</f>
        <v>27812.5</v>
      </c>
      <c r="AA319" s="88">
        <f>IF($N319="정률법",IF((AA$27-$I319)&lt;0,0,IF((AA$27-$I319)=0,$M319*$P319/12*(12-$J319+1),IF((AA$27-$I319)&lt;$O319,($M319-SUM($P319:Z319))*$P319,IF((AA$27-$I319)=$O319,$M319-SUM($N319:Z319),0)))),IF($N319="정액법",IF((AA$27-$I319)&lt;0,0,IF((AA$27-$I319)=0,$M319*$P319/12*(12-$J319+1),IF((AA$27-$I319)&lt;$O319,$M319*$P319,IF((AA$27-$I319)=$O319,$M319-SUM($Q319:Z319),0))))))</f>
        <v>111250</v>
      </c>
      <c r="AB319" s="88">
        <f>IF($N319="정률법",IF((AB$27-$I319)&lt;0,0,IF((AB$27-$I319)=0,$M319*$P319/12*(12-$J319+1),IF((AB$27-$I319)&lt;$O319,($M319-SUM($P319:AA319))*$P319,IF((AB$27-$I319)=$O319,$M319-SUM($N319:AA319),0)))),IF($N319="정액법",IF((AB$27-$I319)&lt;0,0,IF((AB$27-$I319)=0,$M319*$P319/12*(12-$J319+1),IF((AB$27-$I319)&lt;$O319,$M319*$P319,IF((AB$27-$I319)=$O319,$M319-SUM($Q319:AA319),0))))))</f>
        <v>111250</v>
      </c>
      <c r="AC319" s="88">
        <f>IF($N319="정률법",IF((AC$27-$I319)&lt;0,0,IF((AC$27-$I319)=0,$M319*$P319/12*(12-$J319+1),IF((AC$27-$I319)&lt;$O319,($M319-SUM($P319:AB319))*$P319,IF((AC$27-$I319)=$O319,$M319-SUM($N319:AB319),0)))),IF($N319="정액법",IF((AC$27-$I319)&lt;0,0,IF((AC$27-$I319)=0,$M319*$P319/12*(12-$J319+1),IF((AC$27-$I319)&lt;$O319,$M319*$P319,IF((AC$27-$I319)=$O319,$M319-SUM($Q319:AB319),0))))))</f>
        <v>111250</v>
      </c>
      <c r="AD319" s="88">
        <f>IF($N319="정률법",IF((AD$27-$I319)&lt;0,0,IF((AD$27-$I319)=0,$M319*$P319/12*(12-$J319+1),IF((AD$27-$I319)&lt;$O319,($M319-SUM($P319:AC319))*$P319,IF((AD$27-$I319)=$O319,$M319-SUM($N319:AC319),0)))),IF($N319="정액법",IF((AD$27-$I319)&lt;0,0,IF((AD$27-$I319)=0,$M319*$P319/12*(12-$J319+1),IF((AD$27-$I319)&lt;$O319,$M319*$P319,IF((AD$27-$I319)=$O319,$M319-SUM($Q319:AC319),0))))))</f>
        <v>111250</v>
      </c>
      <c r="AE319" s="89"/>
      <c r="AF319" s="90">
        <f t="shared" si="180"/>
        <v>472812.5</v>
      </c>
      <c r="AG319" s="88">
        <f t="shared" si="175"/>
        <v>417187.5</v>
      </c>
      <c r="AH319" s="91">
        <f t="shared" si="176"/>
        <v>333750</v>
      </c>
      <c r="AI319" s="77" t="s">
        <v>232</v>
      </c>
      <c r="AJ319" s="77"/>
      <c r="AK319" s="77"/>
      <c r="AL319" s="77"/>
      <c r="AM319" s="77"/>
      <c r="AN319" s="92" t="s">
        <v>417</v>
      </c>
    </row>
    <row r="320" spans="2:40" s="47" customFormat="1" ht="13.5" outlineLevel="2">
      <c r="B320" s="76">
        <v>5</v>
      </c>
      <c r="C320" s="77" t="s">
        <v>420</v>
      </c>
      <c r="D320" s="77" t="s">
        <v>415</v>
      </c>
      <c r="E320" s="78" t="s">
        <v>416</v>
      </c>
      <c r="F320" s="77">
        <v>1</v>
      </c>
      <c r="G320" s="191"/>
      <c r="H320" s="79">
        <v>44110</v>
      </c>
      <c r="I320" s="80">
        <f t="shared" si="177"/>
        <v>2020</v>
      </c>
      <c r="J320" s="81" t="str">
        <f t="shared" si="178"/>
        <v>10</v>
      </c>
      <c r="K320" s="82">
        <v>1012000</v>
      </c>
      <c r="L320" s="82">
        <v>253000</v>
      </c>
      <c r="M320" s="83">
        <f t="shared" si="179"/>
        <v>1265000</v>
      </c>
      <c r="N320" s="84" t="s">
        <v>65</v>
      </c>
      <c r="O320" s="85">
        <v>8</v>
      </c>
      <c r="P320" s="86">
        <f>IF($N320="정액법",VLOOKUP($O320,[1]Data!$J$3:$L$62,2),IF($N320="정률법",VLOOKUP($O320,[1]Data!$J$3:$L$62,3),"입력검증"))</f>
        <v>0.125</v>
      </c>
      <c r="Q320" s="108"/>
      <c r="R320" s="108"/>
      <c r="S320" s="108"/>
      <c r="T320" s="108"/>
      <c r="U320" s="108"/>
      <c r="V320" s="108"/>
      <c r="W320" s="108"/>
      <c r="X320" s="108"/>
      <c r="Y320" s="108"/>
      <c r="Z320" s="88">
        <f>IF($N320="정률법",IF((Z$27-$I320)&lt;0,0,IF((Z$27-$I320)=0,$M320*$P320/12*(12-$J320+1),IF((Z$27-$I320)&lt;$O320,($M320-SUM($P320:Y320))*$P320,IF((Z$27-$I320)=$O320,$M320-SUM($N320:Y320),0)))),IF($N320="정액법",IF((Z$27-$I320)&lt;0,0,IF((Z$27-$I320)=0,$M320*$P320/12*(12-$J320+1),IF((Z$27-$I320)&lt;$O320,$M320*$P320,IF((Z$27-$I320)=$O320,$M320-SUM($Q320:Y320),0))))))</f>
        <v>39531.25</v>
      </c>
      <c r="AA320" s="88">
        <f>IF($N320="정률법",IF((AA$27-$I320)&lt;0,0,IF((AA$27-$I320)=0,$M320*$P320/12*(12-$J320+1),IF((AA$27-$I320)&lt;$O320,($M320-SUM($P320:Z320))*$P320,IF((AA$27-$I320)=$O320,$M320-SUM($N320:Z320),0)))),IF($N320="정액법",IF((AA$27-$I320)&lt;0,0,IF((AA$27-$I320)=0,$M320*$P320/12*(12-$J320+1),IF((AA$27-$I320)&lt;$O320,$M320*$P320,IF((AA$27-$I320)=$O320,$M320-SUM($Q320:Z320),0))))))</f>
        <v>158125</v>
      </c>
      <c r="AB320" s="88">
        <f>IF($N320="정률법",IF((AB$27-$I320)&lt;0,0,IF((AB$27-$I320)=0,$M320*$P320/12*(12-$J320+1),IF((AB$27-$I320)&lt;$O320,($M320-SUM($P320:AA320))*$P320,IF((AB$27-$I320)=$O320,$M320-SUM($N320:AA320),0)))),IF($N320="정액법",IF((AB$27-$I320)&lt;0,0,IF((AB$27-$I320)=0,$M320*$P320/12*(12-$J320+1),IF((AB$27-$I320)&lt;$O320,$M320*$P320,IF((AB$27-$I320)=$O320,$M320-SUM($Q320:AA320),0))))))</f>
        <v>158125</v>
      </c>
      <c r="AC320" s="88">
        <f>IF($N320="정률법",IF((AC$27-$I320)&lt;0,0,IF((AC$27-$I320)=0,$M320*$P320/12*(12-$J320+1),IF((AC$27-$I320)&lt;$O320,($M320-SUM($P320:AB320))*$P320,IF((AC$27-$I320)=$O320,$M320-SUM($N320:AB320),0)))),IF($N320="정액법",IF((AC$27-$I320)&lt;0,0,IF((AC$27-$I320)=0,$M320*$P320/12*(12-$J320+1),IF((AC$27-$I320)&lt;$O320,$M320*$P320,IF((AC$27-$I320)=$O320,$M320-SUM($Q320:AB320),0))))))</f>
        <v>158125</v>
      </c>
      <c r="AD320" s="88">
        <f>IF($N320="정률법",IF((AD$27-$I320)&lt;0,0,IF((AD$27-$I320)=0,$M320*$P320/12*(12-$J320+1),IF((AD$27-$I320)&lt;$O320,($M320-SUM($P320:AC320))*$P320,IF((AD$27-$I320)=$O320,$M320-SUM($N320:AC320),0)))),IF($N320="정액법",IF((AD$27-$I320)&lt;0,0,IF((AD$27-$I320)=0,$M320*$P320/12*(12-$J320+1),IF((AD$27-$I320)&lt;$O320,$M320*$P320,IF((AD$27-$I320)=$O320,$M320-SUM($Q320:AC320),0))))))</f>
        <v>158125</v>
      </c>
      <c r="AE320" s="89"/>
      <c r="AF320" s="90">
        <f t="shared" si="180"/>
        <v>672031.25</v>
      </c>
      <c r="AG320" s="88">
        <f t="shared" si="175"/>
        <v>592968.75</v>
      </c>
      <c r="AH320" s="91">
        <f t="shared" si="176"/>
        <v>474375</v>
      </c>
      <c r="AI320" s="77" t="s">
        <v>232</v>
      </c>
      <c r="AJ320" s="77"/>
      <c r="AK320" s="77"/>
      <c r="AL320" s="77"/>
      <c r="AM320" s="77"/>
      <c r="AN320" s="92" t="s">
        <v>417</v>
      </c>
    </row>
    <row r="321" spans="2:40" s="47" customFormat="1" ht="13.5" outlineLevel="2">
      <c r="B321" s="76">
        <v>6</v>
      </c>
      <c r="C321" s="77" t="s">
        <v>421</v>
      </c>
      <c r="D321" s="77" t="s">
        <v>415</v>
      </c>
      <c r="E321" s="78" t="s">
        <v>416</v>
      </c>
      <c r="F321" s="77">
        <v>1</v>
      </c>
      <c r="G321" s="191"/>
      <c r="H321" s="79">
        <v>44110</v>
      </c>
      <c r="I321" s="80">
        <f t="shared" si="177"/>
        <v>2020</v>
      </c>
      <c r="J321" s="81" t="str">
        <f t="shared" si="178"/>
        <v>10</v>
      </c>
      <c r="K321" s="82">
        <v>761600</v>
      </c>
      <c r="L321" s="82">
        <v>190400</v>
      </c>
      <c r="M321" s="83">
        <f t="shared" si="179"/>
        <v>952000</v>
      </c>
      <c r="N321" s="84" t="s">
        <v>65</v>
      </c>
      <c r="O321" s="85">
        <v>8</v>
      </c>
      <c r="P321" s="86">
        <f>IF($N321="정액법",VLOOKUP($O321,[1]Data!$J$3:$L$62,2),IF($N321="정률법",VLOOKUP($O321,[1]Data!$J$3:$L$62,3),"입력검증"))</f>
        <v>0.125</v>
      </c>
      <c r="Q321" s="108"/>
      <c r="R321" s="108"/>
      <c r="S321" s="108"/>
      <c r="T321" s="108"/>
      <c r="U321" s="108"/>
      <c r="V321" s="108"/>
      <c r="W321" s="108"/>
      <c r="X321" s="108"/>
      <c r="Y321" s="108"/>
      <c r="Z321" s="88">
        <f>IF($N321="정률법",IF((Z$27-$I321)&lt;0,0,IF((Z$27-$I321)=0,$M321*$P321/12*(12-$J321+1),IF((Z$27-$I321)&lt;$O321,($M321-SUM($P321:Y321))*$P321,IF((Z$27-$I321)=$O321,$M321-SUM($N321:Y321),0)))),IF($N321="정액법",IF((Z$27-$I321)&lt;0,0,IF((Z$27-$I321)=0,$M321*$P321/12*(12-$J321+1),IF((Z$27-$I321)&lt;$O321,$M321*$P321,IF((Z$27-$I321)=$O321,$M321-SUM($Q321:Y321),0))))))</f>
        <v>29750</v>
      </c>
      <c r="AA321" s="88">
        <f>IF($N321="정률법",IF((AA$27-$I321)&lt;0,0,IF((AA$27-$I321)=0,$M321*$P321/12*(12-$J321+1),IF((AA$27-$I321)&lt;$O321,($M321-SUM($P321:Z321))*$P321,IF((AA$27-$I321)=$O321,$M321-SUM($N321:Z321),0)))),IF($N321="정액법",IF((AA$27-$I321)&lt;0,0,IF((AA$27-$I321)=0,$M321*$P321/12*(12-$J321+1),IF((AA$27-$I321)&lt;$O321,$M321*$P321,IF((AA$27-$I321)=$O321,$M321-SUM($Q321:Z321),0))))))</f>
        <v>119000</v>
      </c>
      <c r="AB321" s="88">
        <f>IF($N321="정률법",IF((AB$27-$I321)&lt;0,0,IF((AB$27-$I321)=0,$M321*$P321/12*(12-$J321+1),IF((AB$27-$I321)&lt;$O321,($M321-SUM($P321:AA321))*$P321,IF((AB$27-$I321)=$O321,$M321-SUM($N321:AA321),0)))),IF($N321="정액법",IF((AB$27-$I321)&lt;0,0,IF((AB$27-$I321)=0,$M321*$P321/12*(12-$J321+1),IF((AB$27-$I321)&lt;$O321,$M321*$P321,IF((AB$27-$I321)=$O321,$M321-SUM($Q321:AA321),0))))))</f>
        <v>119000</v>
      </c>
      <c r="AC321" s="88">
        <f>IF($N321="정률법",IF((AC$27-$I321)&lt;0,0,IF((AC$27-$I321)=0,$M321*$P321/12*(12-$J321+1),IF((AC$27-$I321)&lt;$O321,($M321-SUM($P321:AB321))*$P321,IF((AC$27-$I321)=$O321,$M321-SUM($N321:AB321),0)))),IF($N321="정액법",IF((AC$27-$I321)&lt;0,0,IF((AC$27-$I321)=0,$M321*$P321/12*(12-$J321+1),IF((AC$27-$I321)&lt;$O321,$M321*$P321,IF((AC$27-$I321)=$O321,$M321-SUM($Q321:AB321),0))))))</f>
        <v>119000</v>
      </c>
      <c r="AD321" s="88">
        <f>IF($N321="정률법",IF((AD$27-$I321)&lt;0,0,IF((AD$27-$I321)=0,$M321*$P321/12*(12-$J321+1),IF((AD$27-$I321)&lt;$O321,($M321-SUM($P321:AC321))*$P321,IF((AD$27-$I321)=$O321,$M321-SUM($N321:AC321),0)))),IF($N321="정액법",IF((AD$27-$I321)&lt;0,0,IF((AD$27-$I321)=0,$M321*$P321/12*(12-$J321+1),IF((AD$27-$I321)&lt;$O321,$M321*$P321,IF((AD$27-$I321)=$O321,$M321-SUM($Q321:AC321),0))))))</f>
        <v>119000</v>
      </c>
      <c r="AE321" s="89"/>
      <c r="AF321" s="90">
        <f t="shared" si="180"/>
        <v>505750</v>
      </c>
      <c r="AG321" s="88">
        <f t="shared" si="175"/>
        <v>446250</v>
      </c>
      <c r="AH321" s="91">
        <f t="shared" si="176"/>
        <v>357000</v>
      </c>
      <c r="AI321" s="77" t="s">
        <v>232</v>
      </c>
      <c r="AJ321" s="77"/>
      <c r="AK321" s="77"/>
      <c r="AL321" s="77"/>
      <c r="AM321" s="77"/>
      <c r="AN321" s="92" t="s">
        <v>417</v>
      </c>
    </row>
    <row r="322" spans="2:40" s="47" customFormat="1" ht="13.5" outlineLevel="2">
      <c r="B322" s="76">
        <v>7</v>
      </c>
      <c r="C322" s="77" t="s">
        <v>422</v>
      </c>
      <c r="D322" s="77" t="s">
        <v>415</v>
      </c>
      <c r="E322" s="78" t="s">
        <v>416</v>
      </c>
      <c r="F322" s="77">
        <v>1</v>
      </c>
      <c r="G322" s="191"/>
      <c r="H322" s="79">
        <v>44110</v>
      </c>
      <c r="I322" s="80">
        <f t="shared" si="177"/>
        <v>2020</v>
      </c>
      <c r="J322" s="81" t="str">
        <f t="shared" si="178"/>
        <v>10</v>
      </c>
      <c r="K322" s="82">
        <v>1271200</v>
      </c>
      <c r="L322" s="82">
        <v>317800</v>
      </c>
      <c r="M322" s="83">
        <f t="shared" si="179"/>
        <v>1589000</v>
      </c>
      <c r="N322" s="84" t="s">
        <v>65</v>
      </c>
      <c r="O322" s="85">
        <v>8</v>
      </c>
      <c r="P322" s="86">
        <f>IF($N322="정액법",VLOOKUP($O322,[1]Data!$J$3:$L$62,2),IF($N322="정률법",VLOOKUP($O322,[1]Data!$J$3:$L$62,3),"입력검증"))</f>
        <v>0.125</v>
      </c>
      <c r="Q322" s="108"/>
      <c r="R322" s="108"/>
      <c r="S322" s="108"/>
      <c r="T322" s="108"/>
      <c r="U322" s="108"/>
      <c r="V322" s="108"/>
      <c r="W322" s="108"/>
      <c r="X322" s="108"/>
      <c r="Y322" s="108"/>
      <c r="Z322" s="88">
        <f>IF($N322="정률법",IF((Z$27-$I322)&lt;0,0,IF((Z$27-$I322)=0,$M322*$P322/12*(12-$J322+1),IF((Z$27-$I322)&lt;$O322,($M322-SUM($P322:Y322))*$P322,IF((Z$27-$I322)=$O322,$M322-SUM($N322:Y322),0)))),IF($N322="정액법",IF((Z$27-$I322)&lt;0,0,IF((Z$27-$I322)=0,$M322*$P322/12*(12-$J322+1),IF((Z$27-$I322)&lt;$O322,$M322*$P322,IF((Z$27-$I322)=$O322,$M322-SUM($Q322:Y322),0))))))</f>
        <v>49656.25</v>
      </c>
      <c r="AA322" s="88">
        <f>IF($N322="정률법",IF((AA$27-$I322)&lt;0,0,IF((AA$27-$I322)=0,$M322*$P322/12*(12-$J322+1),IF((AA$27-$I322)&lt;$O322,($M322-SUM($P322:Z322))*$P322,IF((AA$27-$I322)=$O322,$M322-SUM($N322:Z322),0)))),IF($N322="정액법",IF((AA$27-$I322)&lt;0,0,IF((AA$27-$I322)=0,$M322*$P322/12*(12-$J322+1),IF((AA$27-$I322)&lt;$O322,$M322*$P322,IF((AA$27-$I322)=$O322,$M322-SUM($Q322:Z322),0))))))</f>
        <v>198625</v>
      </c>
      <c r="AB322" s="88">
        <f>IF($N322="정률법",IF((AB$27-$I322)&lt;0,0,IF((AB$27-$I322)=0,$M322*$P322/12*(12-$J322+1),IF((AB$27-$I322)&lt;$O322,($M322-SUM($P322:AA322))*$P322,IF((AB$27-$I322)=$O322,$M322-SUM($N322:AA322),0)))),IF($N322="정액법",IF((AB$27-$I322)&lt;0,0,IF((AB$27-$I322)=0,$M322*$P322/12*(12-$J322+1),IF((AB$27-$I322)&lt;$O322,$M322*$P322,IF((AB$27-$I322)=$O322,$M322-SUM($Q322:AA322),0))))))</f>
        <v>198625</v>
      </c>
      <c r="AC322" s="88">
        <f>IF($N322="정률법",IF((AC$27-$I322)&lt;0,0,IF((AC$27-$I322)=0,$M322*$P322/12*(12-$J322+1),IF((AC$27-$I322)&lt;$O322,($M322-SUM($P322:AB322))*$P322,IF((AC$27-$I322)=$O322,$M322-SUM($N322:AB322),0)))),IF($N322="정액법",IF((AC$27-$I322)&lt;0,0,IF((AC$27-$I322)=0,$M322*$P322/12*(12-$J322+1),IF((AC$27-$I322)&lt;$O322,$M322*$P322,IF((AC$27-$I322)=$O322,$M322-SUM($Q322:AB322),0))))))</f>
        <v>198625</v>
      </c>
      <c r="AD322" s="88">
        <f>IF($N322="정률법",IF((AD$27-$I322)&lt;0,0,IF((AD$27-$I322)=0,$M322*$P322/12*(12-$J322+1),IF((AD$27-$I322)&lt;$O322,($M322-SUM($P322:AC322))*$P322,IF((AD$27-$I322)=$O322,$M322-SUM($N322:AC322),0)))),IF($N322="정액법",IF((AD$27-$I322)&lt;0,0,IF((AD$27-$I322)=0,$M322*$P322/12*(12-$J322+1),IF((AD$27-$I322)&lt;$O322,$M322*$P322,IF((AD$27-$I322)=$O322,$M322-SUM($Q322:AC322),0))))))</f>
        <v>198625</v>
      </c>
      <c r="AE322" s="89"/>
      <c r="AF322" s="90">
        <f t="shared" si="180"/>
        <v>844156.25</v>
      </c>
      <c r="AG322" s="88">
        <f t="shared" si="175"/>
        <v>744843.75</v>
      </c>
      <c r="AH322" s="91">
        <f t="shared" si="176"/>
        <v>595875</v>
      </c>
      <c r="AI322" s="77" t="s">
        <v>232</v>
      </c>
      <c r="AJ322" s="77"/>
      <c r="AK322" s="77"/>
      <c r="AL322" s="77"/>
      <c r="AM322" s="77"/>
      <c r="AN322" s="92" t="s">
        <v>417</v>
      </c>
    </row>
    <row r="323" spans="2:40" s="47" customFormat="1" ht="13.5" outlineLevel="2">
      <c r="B323" s="76">
        <v>8</v>
      </c>
      <c r="C323" s="77" t="s">
        <v>423</v>
      </c>
      <c r="D323" s="77" t="s">
        <v>424</v>
      </c>
      <c r="E323" s="78" t="s">
        <v>416</v>
      </c>
      <c r="F323" s="77">
        <v>1</v>
      </c>
      <c r="G323" s="191"/>
      <c r="H323" s="79">
        <v>44110</v>
      </c>
      <c r="I323" s="80">
        <f t="shared" si="177"/>
        <v>2020</v>
      </c>
      <c r="J323" s="81" t="str">
        <f t="shared" si="178"/>
        <v>10</v>
      </c>
      <c r="K323" s="82">
        <v>812000</v>
      </c>
      <c r="L323" s="82">
        <v>203000</v>
      </c>
      <c r="M323" s="83">
        <f t="shared" si="179"/>
        <v>1015000</v>
      </c>
      <c r="N323" s="84" t="s">
        <v>65</v>
      </c>
      <c r="O323" s="85">
        <v>8</v>
      </c>
      <c r="P323" s="86">
        <f>IF($N323="정액법",VLOOKUP($O323,[1]Data!$J$3:$L$62,2),IF($N323="정률법",VLOOKUP($O323,[1]Data!$J$3:$L$62,3),"입력검증"))</f>
        <v>0.125</v>
      </c>
      <c r="Q323" s="108"/>
      <c r="R323" s="108"/>
      <c r="S323" s="108"/>
      <c r="T323" s="108"/>
      <c r="U323" s="108"/>
      <c r="V323" s="108"/>
      <c r="W323" s="108"/>
      <c r="X323" s="108"/>
      <c r="Y323" s="108"/>
      <c r="Z323" s="88">
        <f>IF($N323="정률법",IF((Z$27-$I323)&lt;0,0,IF((Z$27-$I323)=0,$M323*$P323/12*(12-$J323+1),IF((Z$27-$I323)&lt;$O323,($M323-SUM($P323:Y323))*$P323,IF((Z$27-$I323)=$O323,$M323-SUM($N323:Y323),0)))),IF($N323="정액법",IF((Z$27-$I323)&lt;0,0,IF((Z$27-$I323)=0,$M323*$P323/12*(12-$J323+1),IF((Z$27-$I323)&lt;$O323,$M323*$P323,IF((Z$27-$I323)=$O323,$M323-SUM($Q323:Y323),0))))))</f>
        <v>31718.75</v>
      </c>
      <c r="AA323" s="88">
        <f>IF($N323="정률법",IF((AA$27-$I323)&lt;0,0,IF((AA$27-$I323)=0,$M323*$P323/12*(12-$J323+1),IF((AA$27-$I323)&lt;$O323,($M323-SUM($P323:Z323))*$P323,IF((AA$27-$I323)=$O323,$M323-SUM($N323:Z323),0)))),IF($N323="정액법",IF((AA$27-$I323)&lt;0,0,IF((AA$27-$I323)=0,$M323*$P323/12*(12-$J323+1),IF((AA$27-$I323)&lt;$O323,$M323*$P323,IF((AA$27-$I323)=$O323,$M323-SUM($Q323:Z323),0))))))</f>
        <v>126875</v>
      </c>
      <c r="AB323" s="88">
        <f>IF($N323="정률법",IF((AB$27-$I323)&lt;0,0,IF((AB$27-$I323)=0,$M323*$P323/12*(12-$J323+1),IF((AB$27-$I323)&lt;$O323,($M323-SUM($P323:AA323))*$P323,IF((AB$27-$I323)=$O323,$M323-SUM($N323:AA323),0)))),IF($N323="정액법",IF((AB$27-$I323)&lt;0,0,IF((AB$27-$I323)=0,$M323*$P323/12*(12-$J323+1),IF((AB$27-$I323)&lt;$O323,$M323*$P323,IF((AB$27-$I323)=$O323,$M323-SUM($Q323:AA323),0))))))</f>
        <v>126875</v>
      </c>
      <c r="AC323" s="88">
        <f>IF($N323="정률법",IF((AC$27-$I323)&lt;0,0,IF((AC$27-$I323)=0,$M323*$P323/12*(12-$J323+1),IF((AC$27-$I323)&lt;$O323,($M323-SUM($P323:AB323))*$P323,IF((AC$27-$I323)=$O323,$M323-SUM($N323:AB323),0)))),IF($N323="정액법",IF((AC$27-$I323)&lt;0,0,IF((AC$27-$I323)=0,$M323*$P323/12*(12-$J323+1),IF((AC$27-$I323)&lt;$O323,$M323*$P323,IF((AC$27-$I323)=$O323,$M323-SUM($Q323:AB323),0))))))</f>
        <v>126875</v>
      </c>
      <c r="AD323" s="88">
        <f>IF($N323="정률법",IF((AD$27-$I323)&lt;0,0,IF((AD$27-$I323)=0,$M323*$P323/12*(12-$J323+1),IF((AD$27-$I323)&lt;$O323,($M323-SUM($P323:AC323))*$P323,IF((AD$27-$I323)=$O323,$M323-SUM($N323:AC323),0)))),IF($N323="정액법",IF((AD$27-$I323)&lt;0,0,IF((AD$27-$I323)=0,$M323*$P323/12*(12-$J323+1),IF((AD$27-$I323)&lt;$O323,$M323*$P323,IF((AD$27-$I323)=$O323,$M323-SUM($Q323:AC323),0))))))</f>
        <v>126875</v>
      </c>
      <c r="AE323" s="89"/>
      <c r="AF323" s="90">
        <f t="shared" si="180"/>
        <v>539218.75</v>
      </c>
      <c r="AG323" s="88">
        <f t="shared" si="175"/>
        <v>475781.25</v>
      </c>
      <c r="AH323" s="91">
        <f t="shared" si="176"/>
        <v>380625</v>
      </c>
      <c r="AI323" s="77" t="s">
        <v>232</v>
      </c>
      <c r="AJ323" s="77"/>
      <c r="AK323" s="77"/>
      <c r="AL323" s="77"/>
      <c r="AM323" s="77"/>
      <c r="AN323" s="92" t="s">
        <v>417</v>
      </c>
    </row>
    <row r="324" spans="2:40" s="47" customFormat="1" ht="13.5" outlineLevel="2">
      <c r="B324" s="76">
        <v>9</v>
      </c>
      <c r="C324" s="77" t="s">
        <v>425</v>
      </c>
      <c r="D324" s="77" t="s">
        <v>424</v>
      </c>
      <c r="E324" s="78" t="s">
        <v>416</v>
      </c>
      <c r="F324" s="77">
        <v>1</v>
      </c>
      <c r="G324" s="191"/>
      <c r="H324" s="79">
        <v>44110</v>
      </c>
      <c r="I324" s="80">
        <f t="shared" si="177"/>
        <v>2020</v>
      </c>
      <c r="J324" s="81" t="str">
        <f t="shared" si="178"/>
        <v>10</v>
      </c>
      <c r="K324" s="82">
        <v>1116000</v>
      </c>
      <c r="L324" s="82">
        <v>279000</v>
      </c>
      <c r="M324" s="83">
        <f t="shared" si="179"/>
        <v>1395000</v>
      </c>
      <c r="N324" s="84" t="s">
        <v>65</v>
      </c>
      <c r="O324" s="85">
        <v>8</v>
      </c>
      <c r="P324" s="86">
        <f>IF($N324="정액법",VLOOKUP($O324,[1]Data!$J$3:$L$62,2),IF($N324="정률법",VLOOKUP($O324,[1]Data!$J$3:$L$62,3),"입력검증"))</f>
        <v>0.125</v>
      </c>
      <c r="Q324" s="108"/>
      <c r="R324" s="108"/>
      <c r="S324" s="108"/>
      <c r="T324" s="108"/>
      <c r="U324" s="108"/>
      <c r="V324" s="108"/>
      <c r="W324" s="108"/>
      <c r="X324" s="108"/>
      <c r="Y324" s="108"/>
      <c r="Z324" s="88">
        <f>IF($N324="정률법",IF((Z$27-$I324)&lt;0,0,IF((Z$27-$I324)=0,$M324*$P324/12*(12-$J324+1),IF((Z$27-$I324)&lt;$O324,($M324-SUM($P324:Y324))*$P324,IF((Z$27-$I324)=$O324,$M324-SUM($N324:Y324),0)))),IF($N324="정액법",IF((Z$27-$I324)&lt;0,0,IF((Z$27-$I324)=0,$M324*$P324/12*(12-$J324+1),IF((Z$27-$I324)&lt;$O324,$M324*$P324,IF((Z$27-$I324)=$O324,$M324-SUM($Q324:Y324),0))))))</f>
        <v>43593.75</v>
      </c>
      <c r="AA324" s="88">
        <f>IF($N324="정률법",IF((AA$27-$I324)&lt;0,0,IF((AA$27-$I324)=0,$M324*$P324/12*(12-$J324+1),IF((AA$27-$I324)&lt;$O324,($M324-SUM($P324:Z324))*$P324,IF((AA$27-$I324)=$O324,$M324-SUM($N324:Z324),0)))),IF($N324="정액법",IF((AA$27-$I324)&lt;0,0,IF((AA$27-$I324)=0,$M324*$P324/12*(12-$J324+1),IF((AA$27-$I324)&lt;$O324,$M324*$P324,IF((AA$27-$I324)=$O324,$M324-SUM($Q324:Z324),0))))))</f>
        <v>174375</v>
      </c>
      <c r="AB324" s="88">
        <f>IF($N324="정률법",IF((AB$27-$I324)&lt;0,0,IF((AB$27-$I324)=0,$M324*$P324/12*(12-$J324+1),IF((AB$27-$I324)&lt;$O324,($M324-SUM($P324:AA324))*$P324,IF((AB$27-$I324)=$O324,$M324-SUM($N324:AA324),0)))),IF($N324="정액법",IF((AB$27-$I324)&lt;0,0,IF((AB$27-$I324)=0,$M324*$P324/12*(12-$J324+1),IF((AB$27-$I324)&lt;$O324,$M324*$P324,IF((AB$27-$I324)=$O324,$M324-SUM($Q324:AA324),0))))))</f>
        <v>174375</v>
      </c>
      <c r="AC324" s="88">
        <f>IF($N324="정률법",IF((AC$27-$I324)&lt;0,0,IF((AC$27-$I324)=0,$M324*$P324/12*(12-$J324+1),IF((AC$27-$I324)&lt;$O324,($M324-SUM($P324:AB324))*$P324,IF((AC$27-$I324)=$O324,$M324-SUM($N324:AB324),0)))),IF($N324="정액법",IF((AC$27-$I324)&lt;0,0,IF((AC$27-$I324)=0,$M324*$P324/12*(12-$J324+1),IF((AC$27-$I324)&lt;$O324,$M324*$P324,IF((AC$27-$I324)=$O324,$M324-SUM($Q324:AB324),0))))))</f>
        <v>174375</v>
      </c>
      <c r="AD324" s="88">
        <f>IF($N324="정률법",IF((AD$27-$I324)&lt;0,0,IF((AD$27-$I324)=0,$M324*$P324/12*(12-$J324+1),IF((AD$27-$I324)&lt;$O324,($M324-SUM($P324:AC324))*$P324,IF((AD$27-$I324)=$O324,$M324-SUM($N324:AC324),0)))),IF($N324="정액법",IF((AD$27-$I324)&lt;0,0,IF((AD$27-$I324)=0,$M324*$P324/12*(12-$J324+1),IF((AD$27-$I324)&lt;$O324,$M324*$P324,IF((AD$27-$I324)=$O324,$M324-SUM($Q324:AC324),0))))))</f>
        <v>174375</v>
      </c>
      <c r="AE324" s="89"/>
      <c r="AF324" s="90">
        <f t="shared" si="180"/>
        <v>741093.75</v>
      </c>
      <c r="AG324" s="88">
        <f t="shared" si="175"/>
        <v>653906.25</v>
      </c>
      <c r="AH324" s="91">
        <f t="shared" si="176"/>
        <v>523125</v>
      </c>
      <c r="AI324" s="77" t="s">
        <v>232</v>
      </c>
      <c r="AJ324" s="77"/>
      <c r="AK324" s="77"/>
      <c r="AL324" s="77"/>
      <c r="AM324" s="77"/>
      <c r="AN324" s="92" t="s">
        <v>417</v>
      </c>
    </row>
    <row r="325" spans="2:40" s="47" customFormat="1" ht="13.5" outlineLevel="2">
      <c r="B325" s="76">
        <v>10</v>
      </c>
      <c r="C325" s="77" t="s">
        <v>426</v>
      </c>
      <c r="D325" s="77" t="s">
        <v>415</v>
      </c>
      <c r="E325" s="78" t="s">
        <v>416</v>
      </c>
      <c r="F325" s="77">
        <v>1</v>
      </c>
      <c r="G325" s="191"/>
      <c r="H325" s="79">
        <v>44110</v>
      </c>
      <c r="I325" s="80">
        <f>VALUE(LEFT(TEXT($H325,"yyyy-mm-dd"),4))</f>
        <v>2020</v>
      </c>
      <c r="J325" s="81" t="str">
        <f>MID(TEXT($H325,"yyyy-mm-dd"),6,2)</f>
        <v>10</v>
      </c>
      <c r="K325" s="82">
        <v>1139200</v>
      </c>
      <c r="L325" s="82">
        <v>284800</v>
      </c>
      <c r="M325" s="83">
        <f>K325+L325</f>
        <v>1424000</v>
      </c>
      <c r="N325" s="84" t="s">
        <v>65</v>
      </c>
      <c r="O325" s="85">
        <v>8</v>
      </c>
      <c r="P325" s="86">
        <f>IF($N325="정액법",VLOOKUP($O325,[1]Data!$J$3:$L$62,2),IF($N325="정률법",VLOOKUP($O325,[1]Data!$J$3:$L$62,3),"입력검증"))</f>
        <v>0.125</v>
      </c>
      <c r="Q325" s="108"/>
      <c r="R325" s="108"/>
      <c r="S325" s="108"/>
      <c r="T325" s="108"/>
      <c r="U325" s="108"/>
      <c r="V325" s="108"/>
      <c r="W325" s="108"/>
      <c r="X325" s="108"/>
      <c r="Y325" s="108"/>
      <c r="Z325" s="88">
        <f>IF($N325="정률법",IF((Z$27-$I325)&lt;0,0,IF((Z$27-$I325)=0,$M325*$P325/12*(12-$J325+1),IF((Z$27-$I325)&lt;$O325,($M325-SUM($P325:Y325))*$P325,IF((Z$27-$I325)=$O325,$M325-SUM($N325:Y325),0)))),IF($N325="정액법",IF((Z$27-$I325)&lt;0,0,IF((Z$27-$I325)=0,$M325*$P325/12*(12-$J325+1),IF((Z$27-$I325)&lt;$O325,$M325*$P325,IF((Z$27-$I325)=$O325,$M325-SUM($Q325:Y325),0))))))</f>
        <v>44500</v>
      </c>
      <c r="AA325" s="88">
        <f>IF($N325="정률법",IF((AA$27-$I325)&lt;0,0,IF((AA$27-$I325)=0,$M325*$P325/12*(12-$J325+1),IF((AA$27-$I325)&lt;$O325,($M325-SUM($P325:Z325))*$P325,IF((AA$27-$I325)=$O325,$M325-SUM($N325:Z325),0)))),IF($N325="정액법",IF((AA$27-$I325)&lt;0,0,IF((AA$27-$I325)=0,$M325*$P325/12*(12-$J325+1),IF((AA$27-$I325)&lt;$O325,$M325*$P325,IF((AA$27-$I325)=$O325,$M325-SUM($Q325:Z325),0))))))</f>
        <v>178000</v>
      </c>
      <c r="AB325" s="88">
        <f>IF($N325="정률법",IF((AB$27-$I325)&lt;0,0,IF((AB$27-$I325)=0,$M325*$P325/12*(12-$J325+1),IF((AB$27-$I325)&lt;$O325,($M325-SUM($P325:AA325))*$P325,IF((AB$27-$I325)=$O325,$M325-SUM($N325:AA325),0)))),IF($N325="정액법",IF((AB$27-$I325)&lt;0,0,IF((AB$27-$I325)=0,$M325*$P325/12*(12-$J325+1),IF((AB$27-$I325)&lt;$O325,$M325*$P325,IF((AB$27-$I325)=$O325,$M325-SUM($Q325:AA325),0))))))</f>
        <v>178000</v>
      </c>
      <c r="AC325" s="88">
        <f>IF($N325="정률법",IF((AC$27-$I325)&lt;0,0,IF((AC$27-$I325)=0,$M325*$P325/12*(12-$J325+1),IF((AC$27-$I325)&lt;$O325,($M325-SUM($P325:AB325))*$P325,IF((AC$27-$I325)=$O325,$M325-SUM($N325:AB325),0)))),IF($N325="정액법",IF((AC$27-$I325)&lt;0,0,IF((AC$27-$I325)=0,$M325*$P325/12*(12-$J325+1),IF((AC$27-$I325)&lt;$O325,$M325*$P325,IF((AC$27-$I325)=$O325,$M325-SUM($Q325:AB325),0))))))</f>
        <v>178000</v>
      </c>
      <c r="AD325" s="88">
        <f>IF($N325="정률법",IF((AD$27-$I325)&lt;0,0,IF((AD$27-$I325)=0,$M325*$P325/12*(12-$J325+1),IF((AD$27-$I325)&lt;$O325,($M325-SUM($P325:AC325))*$P325,IF((AD$27-$I325)=$O325,$M325-SUM($N325:AC325),0)))),IF($N325="정액법",IF((AD$27-$I325)&lt;0,0,IF((AD$27-$I325)=0,$M325*$P325/12*(12-$J325+1),IF((AD$27-$I325)&lt;$O325,$M325*$P325,IF((AD$27-$I325)=$O325,$M325-SUM($Q325:AC325),0))))))</f>
        <v>178000</v>
      </c>
      <c r="AE325" s="89"/>
      <c r="AF325" s="90">
        <f>SUM(Q325:AE325)</f>
        <v>756500</v>
      </c>
      <c r="AG325" s="88">
        <f t="shared" si="175"/>
        <v>667500</v>
      </c>
      <c r="AH325" s="91">
        <f t="shared" si="176"/>
        <v>534000</v>
      </c>
      <c r="AI325" s="77" t="s">
        <v>232</v>
      </c>
      <c r="AJ325" s="77"/>
      <c r="AK325" s="77"/>
      <c r="AL325" s="77"/>
      <c r="AM325" s="77"/>
      <c r="AN325" s="92" t="s">
        <v>417</v>
      </c>
    </row>
    <row r="326" spans="2:40" s="47" customFormat="1" ht="13.5" outlineLevel="2">
      <c r="B326" s="76">
        <v>11</v>
      </c>
      <c r="C326" s="77" t="s">
        <v>427</v>
      </c>
      <c r="D326" s="77" t="s">
        <v>415</v>
      </c>
      <c r="E326" s="78" t="s">
        <v>416</v>
      </c>
      <c r="F326" s="77">
        <v>1</v>
      </c>
      <c r="G326" s="191"/>
      <c r="H326" s="79">
        <v>44110</v>
      </c>
      <c r="I326" s="80">
        <f t="shared" si="177"/>
        <v>2020</v>
      </c>
      <c r="J326" s="81" t="str">
        <f t="shared" si="178"/>
        <v>10</v>
      </c>
      <c r="K326" s="82">
        <v>1512800</v>
      </c>
      <c r="L326" s="82">
        <v>378200</v>
      </c>
      <c r="M326" s="83">
        <f t="shared" ref="M326:M349" si="181">K326+L326</f>
        <v>1891000</v>
      </c>
      <c r="N326" s="84" t="s">
        <v>65</v>
      </c>
      <c r="O326" s="85">
        <v>8</v>
      </c>
      <c r="P326" s="86">
        <f>IF($N326="정액법",VLOOKUP($O326,[1]Data!$J$3:$L$62,2),IF($N326="정률법",VLOOKUP($O326,[1]Data!$J$3:$L$62,3),"입력검증"))</f>
        <v>0.125</v>
      </c>
      <c r="Q326" s="108"/>
      <c r="R326" s="108"/>
      <c r="S326" s="108"/>
      <c r="T326" s="108"/>
      <c r="U326" s="108"/>
      <c r="V326" s="108"/>
      <c r="W326" s="108"/>
      <c r="X326" s="108"/>
      <c r="Y326" s="108"/>
      <c r="Z326" s="88">
        <f>IF($N326="정률법",IF((Z$27-$I326)&lt;0,0,IF((Z$27-$I326)=0,$M326*$P326/12*(12-$J326+1),IF((Z$27-$I326)&lt;$O326,($M326-SUM($P326:Y326))*$P326,IF((Z$27-$I326)=$O326,$M326-SUM($N326:Y326),0)))),IF($N326="정액법",IF((Z$27-$I326)&lt;0,0,IF((Z$27-$I326)=0,$M326*$P326/12*(12-$J326+1),IF((Z$27-$I326)&lt;$O326,$M326*$P326,IF((Z$27-$I326)=$O326,$M326-SUM($Q326:Y326),0))))))</f>
        <v>59093.75</v>
      </c>
      <c r="AA326" s="88">
        <f>IF($N326="정률법",IF((AA$27-$I326)&lt;0,0,IF((AA$27-$I326)=0,$M326*$P326/12*(12-$J326+1),IF((AA$27-$I326)&lt;$O326,($M326-SUM($P326:Z326))*$P326,IF((AA$27-$I326)=$O326,$M326-SUM($N326:Z326),0)))),IF($N326="정액법",IF((AA$27-$I326)&lt;0,0,IF((AA$27-$I326)=0,$M326*$P326/12*(12-$J326+1),IF((AA$27-$I326)&lt;$O326,$M326*$P326,IF((AA$27-$I326)=$O326,$M326-SUM($Q326:Z326),0))))))</f>
        <v>236375</v>
      </c>
      <c r="AB326" s="88">
        <f>IF($N326="정률법",IF((AB$27-$I326)&lt;0,0,IF((AB$27-$I326)=0,$M326*$P326/12*(12-$J326+1),IF((AB$27-$I326)&lt;$O326,($M326-SUM($P326:AA326))*$P326,IF((AB$27-$I326)=$O326,$M326-SUM($N326:AA326),0)))),IF($N326="정액법",IF((AB$27-$I326)&lt;0,0,IF((AB$27-$I326)=0,$M326*$P326/12*(12-$J326+1),IF((AB$27-$I326)&lt;$O326,$M326*$P326,IF((AB$27-$I326)=$O326,$M326-SUM($Q326:AA326),0))))))</f>
        <v>236375</v>
      </c>
      <c r="AC326" s="88">
        <f>IF($N326="정률법",IF((AC$27-$I326)&lt;0,0,IF((AC$27-$I326)=0,$M326*$P326/12*(12-$J326+1),IF((AC$27-$I326)&lt;$O326,($M326-SUM($P326:AB326))*$P326,IF((AC$27-$I326)=$O326,$M326-SUM($N326:AB326),0)))),IF($N326="정액법",IF((AC$27-$I326)&lt;0,0,IF((AC$27-$I326)=0,$M326*$P326/12*(12-$J326+1),IF((AC$27-$I326)&lt;$O326,$M326*$P326,IF((AC$27-$I326)=$O326,$M326-SUM($Q326:AB326),0))))))</f>
        <v>236375</v>
      </c>
      <c r="AD326" s="88">
        <f>IF($N326="정률법",IF((AD$27-$I326)&lt;0,0,IF((AD$27-$I326)=0,$M326*$P326/12*(12-$J326+1),IF((AD$27-$I326)&lt;$O326,($M326-SUM($P326:AC326))*$P326,IF((AD$27-$I326)=$O326,$M326-SUM($N326:AC326),0)))),IF($N326="정액법",IF((AD$27-$I326)&lt;0,0,IF((AD$27-$I326)=0,$M326*$P326/12*(12-$J326+1),IF((AD$27-$I326)&lt;$O326,$M326*$P326,IF((AD$27-$I326)=$O326,$M326-SUM($Q326:AC326),0))))))</f>
        <v>236375</v>
      </c>
      <c r="AE326" s="89"/>
      <c r="AF326" s="90">
        <f t="shared" ref="AF326:AF349" si="182">SUM(Q326:AE326)</f>
        <v>1004593.75</v>
      </c>
      <c r="AG326" s="88">
        <f t="shared" si="175"/>
        <v>886406.25</v>
      </c>
      <c r="AH326" s="91">
        <f t="shared" si="176"/>
        <v>709125</v>
      </c>
      <c r="AI326" s="77" t="s">
        <v>232</v>
      </c>
      <c r="AJ326" s="77"/>
      <c r="AK326" s="77"/>
      <c r="AL326" s="77"/>
      <c r="AM326" s="77"/>
      <c r="AN326" s="92" t="s">
        <v>417</v>
      </c>
    </row>
    <row r="327" spans="2:40" s="47" customFormat="1" ht="13.5" outlineLevel="2">
      <c r="B327" s="76">
        <v>12</v>
      </c>
      <c r="C327" s="77" t="s">
        <v>428</v>
      </c>
      <c r="D327" s="77" t="s">
        <v>415</v>
      </c>
      <c r="E327" s="78" t="s">
        <v>416</v>
      </c>
      <c r="F327" s="77">
        <v>1</v>
      </c>
      <c r="G327" s="191"/>
      <c r="H327" s="79">
        <v>44110</v>
      </c>
      <c r="I327" s="80">
        <f t="shared" si="177"/>
        <v>2020</v>
      </c>
      <c r="J327" s="81" t="str">
        <f t="shared" si="178"/>
        <v>10</v>
      </c>
      <c r="K327" s="82">
        <v>1466400</v>
      </c>
      <c r="L327" s="82">
        <v>366600</v>
      </c>
      <c r="M327" s="83">
        <f t="shared" si="181"/>
        <v>1833000</v>
      </c>
      <c r="N327" s="84" t="s">
        <v>65</v>
      </c>
      <c r="O327" s="85">
        <v>8</v>
      </c>
      <c r="P327" s="86">
        <f>IF($N327="정액법",VLOOKUP($O327,[1]Data!$J$3:$L$62,2),IF($N327="정률법",VLOOKUP($O327,[1]Data!$J$3:$L$62,3),"입력검증"))</f>
        <v>0.125</v>
      </c>
      <c r="Q327" s="108"/>
      <c r="R327" s="108"/>
      <c r="S327" s="108"/>
      <c r="T327" s="108"/>
      <c r="U327" s="108"/>
      <c r="V327" s="108"/>
      <c r="W327" s="108"/>
      <c r="X327" s="108"/>
      <c r="Y327" s="108"/>
      <c r="Z327" s="88">
        <f>IF($N327="정률법",IF((Z$27-$I327)&lt;0,0,IF((Z$27-$I327)=0,$M327*$P327/12*(12-$J327+1),IF((Z$27-$I327)&lt;$O327,($M327-SUM($P327:Y327))*$P327,IF((Z$27-$I327)=$O327,$M327-SUM($N327:Y327),0)))),IF($N327="정액법",IF((Z$27-$I327)&lt;0,0,IF((Z$27-$I327)=0,$M327*$P327/12*(12-$J327+1),IF((Z$27-$I327)&lt;$O327,$M327*$P327,IF((Z$27-$I327)=$O327,$M327-SUM($Q327:Y327),0))))))</f>
        <v>57281.25</v>
      </c>
      <c r="AA327" s="88">
        <f>IF($N327="정률법",IF((AA$27-$I327)&lt;0,0,IF((AA$27-$I327)=0,$M327*$P327/12*(12-$J327+1),IF((AA$27-$I327)&lt;$O327,($M327-SUM($P327:Z327))*$P327,IF((AA$27-$I327)=$O327,$M327-SUM($N327:Z327),0)))),IF($N327="정액법",IF((AA$27-$I327)&lt;0,0,IF((AA$27-$I327)=0,$M327*$P327/12*(12-$J327+1),IF((AA$27-$I327)&lt;$O327,$M327*$P327,IF((AA$27-$I327)=$O327,$M327-SUM($Q327:Z327),0))))))</f>
        <v>229125</v>
      </c>
      <c r="AB327" s="88">
        <f>IF($N327="정률법",IF((AB$27-$I327)&lt;0,0,IF((AB$27-$I327)=0,$M327*$P327/12*(12-$J327+1),IF((AB$27-$I327)&lt;$O327,($M327-SUM($P327:AA327))*$P327,IF((AB$27-$I327)=$O327,$M327-SUM($N327:AA327),0)))),IF($N327="정액법",IF((AB$27-$I327)&lt;0,0,IF((AB$27-$I327)=0,$M327*$P327/12*(12-$J327+1),IF((AB$27-$I327)&lt;$O327,$M327*$P327,IF((AB$27-$I327)=$O327,$M327-SUM($Q327:AA327),0))))))</f>
        <v>229125</v>
      </c>
      <c r="AC327" s="88">
        <f>IF($N327="정률법",IF((AC$27-$I327)&lt;0,0,IF((AC$27-$I327)=0,$M327*$P327/12*(12-$J327+1),IF((AC$27-$I327)&lt;$O327,($M327-SUM($P327:AB327))*$P327,IF((AC$27-$I327)=$O327,$M327-SUM($N327:AB327),0)))),IF($N327="정액법",IF((AC$27-$I327)&lt;0,0,IF((AC$27-$I327)=0,$M327*$P327/12*(12-$J327+1),IF((AC$27-$I327)&lt;$O327,$M327*$P327,IF((AC$27-$I327)=$O327,$M327-SUM($Q327:AB327),0))))))</f>
        <v>229125</v>
      </c>
      <c r="AD327" s="88">
        <f>IF($N327="정률법",IF((AD$27-$I327)&lt;0,0,IF((AD$27-$I327)=0,$M327*$P327/12*(12-$J327+1),IF((AD$27-$I327)&lt;$O327,($M327-SUM($P327:AC327))*$P327,IF((AD$27-$I327)=$O327,$M327-SUM($N327:AC327),0)))),IF($N327="정액법",IF((AD$27-$I327)&lt;0,0,IF((AD$27-$I327)=0,$M327*$P327/12*(12-$J327+1),IF((AD$27-$I327)&lt;$O327,$M327*$P327,IF((AD$27-$I327)=$O327,$M327-SUM($Q327:AC327),0))))))</f>
        <v>229125</v>
      </c>
      <c r="AE327" s="89"/>
      <c r="AF327" s="90">
        <f t="shared" si="182"/>
        <v>973781.25</v>
      </c>
      <c r="AG327" s="88">
        <f t="shared" si="175"/>
        <v>859218.75</v>
      </c>
      <c r="AH327" s="91">
        <f t="shared" si="176"/>
        <v>687375</v>
      </c>
      <c r="AI327" s="77" t="s">
        <v>232</v>
      </c>
      <c r="AJ327" s="77"/>
      <c r="AK327" s="77"/>
      <c r="AL327" s="77"/>
      <c r="AM327" s="77"/>
      <c r="AN327" s="92" t="s">
        <v>417</v>
      </c>
    </row>
    <row r="328" spans="2:40" s="47" customFormat="1" ht="13.5" outlineLevel="2">
      <c r="B328" s="76">
        <v>13</v>
      </c>
      <c r="C328" s="77" t="s">
        <v>429</v>
      </c>
      <c r="D328" s="77" t="s">
        <v>415</v>
      </c>
      <c r="E328" s="78" t="s">
        <v>416</v>
      </c>
      <c r="F328" s="77">
        <v>1</v>
      </c>
      <c r="G328" s="191"/>
      <c r="H328" s="79">
        <v>44110</v>
      </c>
      <c r="I328" s="80">
        <f t="shared" si="177"/>
        <v>2020</v>
      </c>
      <c r="J328" s="81" t="str">
        <f t="shared" si="178"/>
        <v>10</v>
      </c>
      <c r="K328" s="82">
        <v>2252000</v>
      </c>
      <c r="L328" s="82">
        <v>563000</v>
      </c>
      <c r="M328" s="83">
        <f t="shared" si="181"/>
        <v>2815000</v>
      </c>
      <c r="N328" s="84" t="s">
        <v>65</v>
      </c>
      <c r="O328" s="85">
        <v>8</v>
      </c>
      <c r="P328" s="86">
        <f>IF($N328="정액법",VLOOKUP($O328,[1]Data!$J$3:$L$62,2),IF($N328="정률법",VLOOKUP($O328,[1]Data!$J$3:$L$62,3),"입력검증"))</f>
        <v>0.125</v>
      </c>
      <c r="Q328" s="108"/>
      <c r="R328" s="108"/>
      <c r="S328" s="108"/>
      <c r="T328" s="108"/>
      <c r="U328" s="108"/>
      <c r="V328" s="108"/>
      <c r="W328" s="108"/>
      <c r="X328" s="108"/>
      <c r="Y328" s="108"/>
      <c r="Z328" s="88">
        <f>IF($N328="정률법",IF((Z$27-$I328)&lt;0,0,IF((Z$27-$I328)=0,$M328*$P328/12*(12-$J328+1),IF((Z$27-$I328)&lt;$O328,($M328-SUM($P328:Y328))*$P328,IF((Z$27-$I328)=$O328,$M328-SUM($N328:Y328),0)))),IF($N328="정액법",IF((Z$27-$I328)&lt;0,0,IF((Z$27-$I328)=0,$M328*$P328/12*(12-$J328+1),IF((Z$27-$I328)&lt;$O328,$M328*$P328,IF((Z$27-$I328)=$O328,$M328-SUM($Q328:Y328),0))))))</f>
        <v>87968.75</v>
      </c>
      <c r="AA328" s="88">
        <f>IF($N328="정률법",IF((AA$27-$I328)&lt;0,0,IF((AA$27-$I328)=0,$M328*$P328/12*(12-$J328+1),IF((AA$27-$I328)&lt;$O328,($M328-SUM($P328:Z328))*$P328,IF((AA$27-$I328)=$O328,$M328-SUM($N328:Z328),0)))),IF($N328="정액법",IF((AA$27-$I328)&lt;0,0,IF((AA$27-$I328)=0,$M328*$P328/12*(12-$J328+1),IF((AA$27-$I328)&lt;$O328,$M328*$P328,IF((AA$27-$I328)=$O328,$M328-SUM($Q328:Z328),0))))))</f>
        <v>351875</v>
      </c>
      <c r="AB328" s="88">
        <f>IF($N328="정률법",IF((AB$27-$I328)&lt;0,0,IF((AB$27-$I328)=0,$M328*$P328/12*(12-$J328+1),IF((AB$27-$I328)&lt;$O328,($M328-SUM($P328:AA328))*$P328,IF((AB$27-$I328)=$O328,$M328-SUM($N328:AA328),0)))),IF($N328="정액법",IF((AB$27-$I328)&lt;0,0,IF((AB$27-$I328)=0,$M328*$P328/12*(12-$J328+1),IF((AB$27-$I328)&lt;$O328,$M328*$P328,IF((AB$27-$I328)=$O328,$M328-SUM($Q328:AA328),0))))))</f>
        <v>351875</v>
      </c>
      <c r="AC328" s="88">
        <f>IF($N328="정률법",IF((AC$27-$I328)&lt;0,0,IF((AC$27-$I328)=0,$M328*$P328/12*(12-$J328+1),IF((AC$27-$I328)&lt;$O328,($M328-SUM($P328:AB328))*$P328,IF((AC$27-$I328)=$O328,$M328-SUM($N328:AB328),0)))),IF($N328="정액법",IF((AC$27-$I328)&lt;0,0,IF((AC$27-$I328)=0,$M328*$P328/12*(12-$J328+1),IF((AC$27-$I328)&lt;$O328,$M328*$P328,IF((AC$27-$I328)=$O328,$M328-SUM($Q328:AB328),0))))))</f>
        <v>351875</v>
      </c>
      <c r="AD328" s="88">
        <f>IF($N328="정률법",IF((AD$27-$I328)&lt;0,0,IF((AD$27-$I328)=0,$M328*$P328/12*(12-$J328+1),IF((AD$27-$I328)&lt;$O328,($M328-SUM($P328:AC328))*$P328,IF((AD$27-$I328)=$O328,$M328-SUM($N328:AC328),0)))),IF($N328="정액법",IF((AD$27-$I328)&lt;0,0,IF((AD$27-$I328)=0,$M328*$P328/12*(12-$J328+1),IF((AD$27-$I328)&lt;$O328,$M328*$P328,IF((AD$27-$I328)=$O328,$M328-SUM($Q328:AC328),0))))))</f>
        <v>351875</v>
      </c>
      <c r="AE328" s="89"/>
      <c r="AF328" s="90">
        <f t="shared" si="182"/>
        <v>1495468.75</v>
      </c>
      <c r="AG328" s="88">
        <f t="shared" si="175"/>
        <v>1319531.25</v>
      </c>
      <c r="AH328" s="91">
        <f t="shared" si="176"/>
        <v>1055625</v>
      </c>
      <c r="AI328" s="77" t="s">
        <v>232</v>
      </c>
      <c r="AJ328" s="77"/>
      <c r="AK328" s="77"/>
      <c r="AL328" s="77"/>
      <c r="AM328" s="77"/>
      <c r="AN328" s="92" t="s">
        <v>417</v>
      </c>
    </row>
    <row r="329" spans="2:40" s="47" customFormat="1" ht="13.5" outlineLevel="2">
      <c r="B329" s="76">
        <v>14</v>
      </c>
      <c r="C329" s="77" t="s">
        <v>430</v>
      </c>
      <c r="D329" s="77" t="s">
        <v>431</v>
      </c>
      <c r="E329" s="78" t="s">
        <v>432</v>
      </c>
      <c r="F329" s="77">
        <v>2</v>
      </c>
      <c r="G329" s="191"/>
      <c r="H329" s="79">
        <v>44110</v>
      </c>
      <c r="I329" s="80">
        <f t="shared" si="177"/>
        <v>2020</v>
      </c>
      <c r="J329" s="81" t="str">
        <f t="shared" si="178"/>
        <v>10</v>
      </c>
      <c r="K329" s="82">
        <v>1076160</v>
      </c>
      <c r="L329" s="82">
        <v>269040</v>
      </c>
      <c r="M329" s="83">
        <f t="shared" si="181"/>
        <v>1345200</v>
      </c>
      <c r="N329" s="84" t="s">
        <v>65</v>
      </c>
      <c r="O329" s="85">
        <v>8</v>
      </c>
      <c r="P329" s="86">
        <f>IF($N329="정액법",VLOOKUP($O329,[1]Data!$J$3:$L$62,2),IF($N329="정률법",VLOOKUP($O329,[1]Data!$J$3:$L$62,3),"입력검증"))</f>
        <v>0.125</v>
      </c>
      <c r="Q329" s="108"/>
      <c r="R329" s="108"/>
      <c r="S329" s="108"/>
      <c r="T329" s="108"/>
      <c r="U329" s="108"/>
      <c r="V329" s="108"/>
      <c r="W329" s="108"/>
      <c r="X329" s="108"/>
      <c r="Y329" s="108"/>
      <c r="Z329" s="88">
        <f>IF($N329="정률법",IF((Z$27-$I329)&lt;0,0,IF((Z$27-$I329)=0,$M329*$P329/12*(12-$J329+1),IF((Z$27-$I329)&lt;$O329,($M329-SUM($P329:Y329))*$P329,IF((Z$27-$I329)=$O329,$M329-SUM($N329:Y329),0)))),IF($N329="정액법",IF((Z$27-$I329)&lt;0,0,IF((Z$27-$I329)=0,$M329*$P329/12*(12-$J329+1),IF((Z$27-$I329)&lt;$O329,$M329*$P329,IF((Z$27-$I329)=$O329,$M329-SUM($Q329:Y329),0))))))</f>
        <v>42037.5</v>
      </c>
      <c r="AA329" s="88">
        <f>IF($N329="정률법",IF((AA$27-$I329)&lt;0,0,IF((AA$27-$I329)=0,$M329*$P329/12*(12-$J329+1),IF((AA$27-$I329)&lt;$O329,($M329-SUM($P329:Z329))*$P329,IF((AA$27-$I329)=$O329,$M329-SUM($N329:Z329),0)))),IF($N329="정액법",IF((AA$27-$I329)&lt;0,0,IF((AA$27-$I329)=0,$M329*$P329/12*(12-$J329+1),IF((AA$27-$I329)&lt;$O329,$M329*$P329,IF((AA$27-$I329)=$O329,$M329-SUM($Q329:Z329),0))))))</f>
        <v>168150</v>
      </c>
      <c r="AB329" s="88">
        <f>IF($N329="정률법",IF((AB$27-$I329)&lt;0,0,IF((AB$27-$I329)=0,$M329*$P329/12*(12-$J329+1),IF((AB$27-$I329)&lt;$O329,($M329-SUM($P329:AA329))*$P329,IF((AB$27-$I329)=$O329,$M329-SUM($N329:AA329),0)))),IF($N329="정액법",IF((AB$27-$I329)&lt;0,0,IF((AB$27-$I329)=0,$M329*$P329/12*(12-$J329+1),IF((AB$27-$I329)&lt;$O329,$M329*$P329,IF((AB$27-$I329)=$O329,$M329-SUM($Q329:AA329),0))))))</f>
        <v>168150</v>
      </c>
      <c r="AC329" s="88">
        <f>IF($N329="정률법",IF((AC$27-$I329)&lt;0,0,IF((AC$27-$I329)=0,$M329*$P329/12*(12-$J329+1),IF((AC$27-$I329)&lt;$O329,($M329-SUM($P329:AB329))*$P329,IF((AC$27-$I329)=$O329,$M329-SUM($N329:AB329),0)))),IF($N329="정액법",IF((AC$27-$I329)&lt;0,0,IF((AC$27-$I329)=0,$M329*$P329/12*(12-$J329+1),IF((AC$27-$I329)&lt;$O329,$M329*$P329,IF((AC$27-$I329)=$O329,$M329-SUM($Q329:AB329),0))))))</f>
        <v>168150</v>
      </c>
      <c r="AD329" s="88">
        <f>IF($N329="정률법",IF((AD$27-$I329)&lt;0,0,IF((AD$27-$I329)=0,$M329*$P329/12*(12-$J329+1),IF((AD$27-$I329)&lt;$O329,($M329-SUM($P329:AC329))*$P329,IF((AD$27-$I329)=$O329,$M329-SUM($N329:AC329),0)))),IF($N329="정액법",IF((AD$27-$I329)&lt;0,0,IF((AD$27-$I329)=0,$M329*$P329/12*(12-$J329+1),IF((AD$27-$I329)&lt;$O329,$M329*$P329,IF((AD$27-$I329)=$O329,$M329-SUM($Q329:AC329),0))))))</f>
        <v>168150</v>
      </c>
      <c r="AE329" s="89"/>
      <c r="AF329" s="90">
        <f t="shared" si="182"/>
        <v>714637.5</v>
      </c>
      <c r="AG329" s="88">
        <f t="shared" si="175"/>
        <v>630562.5</v>
      </c>
      <c r="AH329" s="91">
        <f t="shared" si="176"/>
        <v>504450</v>
      </c>
      <c r="AI329" s="77" t="s">
        <v>232</v>
      </c>
      <c r="AJ329" s="77"/>
      <c r="AK329" s="77"/>
      <c r="AL329" s="77"/>
      <c r="AM329" s="77"/>
      <c r="AN329" s="92" t="s">
        <v>433</v>
      </c>
    </row>
    <row r="330" spans="2:40" s="47" customFormat="1" ht="13.5" outlineLevel="2">
      <c r="B330" s="76">
        <v>15</v>
      </c>
      <c r="C330" s="77" t="s">
        <v>434</v>
      </c>
      <c r="D330" s="77" t="s">
        <v>431</v>
      </c>
      <c r="E330" s="78" t="s">
        <v>435</v>
      </c>
      <c r="F330" s="77">
        <v>2</v>
      </c>
      <c r="G330" s="191"/>
      <c r="H330" s="79">
        <v>44110</v>
      </c>
      <c r="I330" s="80">
        <f t="shared" si="177"/>
        <v>2020</v>
      </c>
      <c r="J330" s="81" t="str">
        <f t="shared" si="178"/>
        <v>10</v>
      </c>
      <c r="K330" s="82">
        <v>121600</v>
      </c>
      <c r="L330" s="82">
        <v>30400</v>
      </c>
      <c r="M330" s="83">
        <f t="shared" si="181"/>
        <v>152000</v>
      </c>
      <c r="N330" s="84" t="s">
        <v>65</v>
      </c>
      <c r="O330" s="85">
        <v>8</v>
      </c>
      <c r="P330" s="86">
        <f>IF($N330="정액법",VLOOKUP($O330,[1]Data!$J$3:$L$62,2),IF($N330="정률법",VLOOKUP($O330,[1]Data!$J$3:$L$62,3),"입력검증"))</f>
        <v>0.125</v>
      </c>
      <c r="Q330" s="108"/>
      <c r="R330" s="108"/>
      <c r="S330" s="108"/>
      <c r="T330" s="108"/>
      <c r="U330" s="108"/>
      <c r="V330" s="108"/>
      <c r="W330" s="108"/>
      <c r="X330" s="108"/>
      <c r="Y330" s="108"/>
      <c r="Z330" s="88">
        <f>IF($N330="정률법",IF((Z$27-$I330)&lt;0,0,IF((Z$27-$I330)=0,$M330*$P330/12*(12-$J330+1),IF((Z$27-$I330)&lt;$O330,($M330-SUM($P330:Y330))*$P330,IF((Z$27-$I330)=$O330,$M330-SUM($N330:Y330),0)))),IF($N330="정액법",IF((Z$27-$I330)&lt;0,0,IF((Z$27-$I330)=0,$M330*$P330/12*(12-$J330+1),IF((Z$27-$I330)&lt;$O330,$M330*$P330,IF((Z$27-$I330)=$O330,$M330-SUM($Q330:Y330),0))))))</f>
        <v>4750</v>
      </c>
      <c r="AA330" s="88">
        <f>IF($N330="정률법",IF((AA$27-$I330)&lt;0,0,IF((AA$27-$I330)=0,$M330*$P330/12*(12-$J330+1),IF((AA$27-$I330)&lt;$O330,($M330-SUM($P330:Z330))*$P330,IF((AA$27-$I330)=$O330,$M330-SUM($N330:Z330),0)))),IF($N330="정액법",IF((AA$27-$I330)&lt;0,0,IF((AA$27-$I330)=0,$M330*$P330/12*(12-$J330+1),IF((AA$27-$I330)&lt;$O330,$M330*$P330,IF((AA$27-$I330)=$O330,$M330-SUM($Q330:Z330),0))))))</f>
        <v>19000</v>
      </c>
      <c r="AB330" s="88">
        <f>IF($N330="정률법",IF((AB$27-$I330)&lt;0,0,IF((AB$27-$I330)=0,$M330*$P330/12*(12-$J330+1),IF((AB$27-$I330)&lt;$O330,($M330-SUM($P330:AA330))*$P330,IF((AB$27-$I330)=$O330,$M330-SUM($N330:AA330),0)))),IF($N330="정액법",IF((AB$27-$I330)&lt;0,0,IF((AB$27-$I330)=0,$M330*$P330/12*(12-$J330+1),IF((AB$27-$I330)&lt;$O330,$M330*$P330,IF((AB$27-$I330)=$O330,$M330-SUM($Q330:AA330),0))))))</f>
        <v>19000</v>
      </c>
      <c r="AC330" s="88">
        <f>IF($N330="정률법",IF((AC$27-$I330)&lt;0,0,IF((AC$27-$I330)=0,$M330*$P330/12*(12-$J330+1),IF((AC$27-$I330)&lt;$O330,($M330-SUM($P330:AB330))*$P330,IF((AC$27-$I330)=$O330,$M330-SUM($N330:AB330),0)))),IF($N330="정액법",IF((AC$27-$I330)&lt;0,0,IF((AC$27-$I330)=0,$M330*$P330/12*(12-$J330+1),IF((AC$27-$I330)&lt;$O330,$M330*$P330,IF((AC$27-$I330)=$O330,$M330-SUM($Q330:AB330),0))))))</f>
        <v>19000</v>
      </c>
      <c r="AD330" s="88">
        <f>IF($N330="정률법",IF((AD$27-$I330)&lt;0,0,IF((AD$27-$I330)=0,$M330*$P330/12*(12-$J330+1),IF((AD$27-$I330)&lt;$O330,($M330-SUM($P330:AC330))*$P330,IF((AD$27-$I330)=$O330,$M330-SUM($N330:AC330),0)))),IF($N330="정액법",IF((AD$27-$I330)&lt;0,0,IF((AD$27-$I330)=0,$M330*$P330/12*(12-$J330+1),IF((AD$27-$I330)&lt;$O330,$M330*$P330,IF((AD$27-$I330)=$O330,$M330-SUM($Q330:AC330),0))))))</f>
        <v>19000</v>
      </c>
      <c r="AE330" s="89"/>
      <c r="AF330" s="90">
        <f t="shared" si="182"/>
        <v>80750</v>
      </c>
      <c r="AG330" s="88">
        <f t="shared" si="175"/>
        <v>71250</v>
      </c>
      <c r="AH330" s="91">
        <f t="shared" si="176"/>
        <v>57000</v>
      </c>
      <c r="AI330" s="77" t="s">
        <v>232</v>
      </c>
      <c r="AJ330" s="77"/>
      <c r="AK330" s="77"/>
      <c r="AL330" s="77"/>
      <c r="AM330" s="77"/>
      <c r="AN330" s="92" t="s">
        <v>433</v>
      </c>
    </row>
    <row r="331" spans="2:40" s="47" customFormat="1" ht="13.5" outlineLevel="2">
      <c r="B331" s="76">
        <v>16</v>
      </c>
      <c r="C331" s="77" t="s">
        <v>436</v>
      </c>
      <c r="D331" s="77" t="s">
        <v>431</v>
      </c>
      <c r="E331" s="78" t="s">
        <v>437</v>
      </c>
      <c r="F331" s="77">
        <v>2</v>
      </c>
      <c r="G331" s="191"/>
      <c r="H331" s="79">
        <v>44110</v>
      </c>
      <c r="I331" s="80">
        <f t="shared" si="177"/>
        <v>2020</v>
      </c>
      <c r="J331" s="81" t="str">
        <f t="shared" si="178"/>
        <v>10</v>
      </c>
      <c r="K331" s="82">
        <v>127680</v>
      </c>
      <c r="L331" s="82">
        <v>31920</v>
      </c>
      <c r="M331" s="83">
        <f t="shared" si="181"/>
        <v>159600</v>
      </c>
      <c r="N331" s="84" t="s">
        <v>65</v>
      </c>
      <c r="O331" s="85">
        <v>8</v>
      </c>
      <c r="P331" s="86">
        <f>IF($N331="정액법",VLOOKUP($O331,[1]Data!$J$3:$L$62,2),IF($N331="정률법",VLOOKUP($O331,[1]Data!$J$3:$L$62,3),"입력검증"))</f>
        <v>0.125</v>
      </c>
      <c r="Q331" s="108"/>
      <c r="R331" s="108"/>
      <c r="S331" s="108"/>
      <c r="T331" s="108"/>
      <c r="U331" s="108"/>
      <c r="V331" s="108"/>
      <c r="W331" s="108"/>
      <c r="X331" s="108"/>
      <c r="Y331" s="108"/>
      <c r="Z331" s="88">
        <f>IF($N331="정률법",IF((Z$27-$I331)&lt;0,0,IF((Z$27-$I331)=0,$M331*$P331/12*(12-$J331+1),IF((Z$27-$I331)&lt;$O331,($M331-SUM($P331:Y331))*$P331,IF((Z$27-$I331)=$O331,$M331-SUM($N331:Y331),0)))),IF($N331="정액법",IF((Z$27-$I331)&lt;0,0,IF((Z$27-$I331)=0,$M331*$P331/12*(12-$J331+1),IF((Z$27-$I331)&lt;$O331,$M331*$P331,IF((Z$27-$I331)=$O331,$M331-SUM($Q331:Y331),0))))))</f>
        <v>4987.5</v>
      </c>
      <c r="AA331" s="88">
        <f>IF($N331="정률법",IF((AA$27-$I331)&lt;0,0,IF((AA$27-$I331)=0,$M331*$P331/12*(12-$J331+1),IF((AA$27-$I331)&lt;$O331,($M331-SUM($P331:Z331))*$P331,IF((AA$27-$I331)=$O331,$M331-SUM($N331:Z331),0)))),IF($N331="정액법",IF((AA$27-$I331)&lt;0,0,IF((AA$27-$I331)=0,$M331*$P331/12*(12-$J331+1),IF((AA$27-$I331)&lt;$O331,$M331*$P331,IF((AA$27-$I331)=$O331,$M331-SUM($Q331:Z331),0))))))</f>
        <v>19950</v>
      </c>
      <c r="AB331" s="88">
        <f>IF($N331="정률법",IF((AB$27-$I331)&lt;0,0,IF((AB$27-$I331)=0,$M331*$P331/12*(12-$J331+1),IF((AB$27-$I331)&lt;$O331,($M331-SUM($P331:AA331))*$P331,IF((AB$27-$I331)=$O331,$M331-SUM($N331:AA331),0)))),IF($N331="정액법",IF((AB$27-$I331)&lt;0,0,IF((AB$27-$I331)=0,$M331*$P331/12*(12-$J331+1),IF((AB$27-$I331)&lt;$O331,$M331*$P331,IF((AB$27-$I331)=$O331,$M331-SUM($Q331:AA331),0))))))</f>
        <v>19950</v>
      </c>
      <c r="AC331" s="88">
        <f>IF($N331="정률법",IF((AC$27-$I331)&lt;0,0,IF((AC$27-$I331)=0,$M331*$P331/12*(12-$J331+1),IF((AC$27-$I331)&lt;$O331,($M331-SUM($P331:AB331))*$P331,IF((AC$27-$I331)=$O331,$M331-SUM($N331:AB331),0)))),IF($N331="정액법",IF((AC$27-$I331)&lt;0,0,IF((AC$27-$I331)=0,$M331*$P331/12*(12-$J331+1),IF((AC$27-$I331)&lt;$O331,$M331*$P331,IF((AC$27-$I331)=$O331,$M331-SUM($Q331:AB331),0))))))</f>
        <v>19950</v>
      </c>
      <c r="AD331" s="88">
        <f>IF($N331="정률법",IF((AD$27-$I331)&lt;0,0,IF((AD$27-$I331)=0,$M331*$P331/12*(12-$J331+1),IF((AD$27-$I331)&lt;$O331,($M331-SUM($P331:AC331))*$P331,IF((AD$27-$I331)=$O331,$M331-SUM($N331:AC331),0)))),IF($N331="정액법",IF((AD$27-$I331)&lt;0,0,IF((AD$27-$I331)=0,$M331*$P331/12*(12-$J331+1),IF((AD$27-$I331)&lt;$O331,$M331*$P331,IF((AD$27-$I331)=$O331,$M331-SUM($Q331:AC331),0))))))</f>
        <v>19950</v>
      </c>
      <c r="AE331" s="89"/>
      <c r="AF331" s="90">
        <f t="shared" si="182"/>
        <v>84787.5</v>
      </c>
      <c r="AG331" s="88">
        <f t="shared" si="175"/>
        <v>74812.5</v>
      </c>
      <c r="AH331" s="91">
        <f t="shared" si="176"/>
        <v>59850</v>
      </c>
      <c r="AI331" s="77" t="s">
        <v>232</v>
      </c>
      <c r="AJ331" s="77"/>
      <c r="AK331" s="77"/>
      <c r="AL331" s="77"/>
      <c r="AM331" s="77"/>
      <c r="AN331" s="92" t="s">
        <v>433</v>
      </c>
    </row>
    <row r="332" spans="2:40" s="47" customFormat="1" ht="13.5" outlineLevel="2">
      <c r="B332" s="76">
        <v>17</v>
      </c>
      <c r="C332" s="77" t="s">
        <v>438</v>
      </c>
      <c r="D332" s="77" t="s">
        <v>439</v>
      </c>
      <c r="E332" s="78" t="s">
        <v>416</v>
      </c>
      <c r="F332" s="77">
        <v>1</v>
      </c>
      <c r="G332" s="191"/>
      <c r="H332" s="79">
        <v>44110</v>
      </c>
      <c r="I332" s="80">
        <f>VALUE(LEFT(TEXT($H332,"yyyy-mm-dd"),4))</f>
        <v>2020</v>
      </c>
      <c r="J332" s="81" t="str">
        <f>MID(TEXT($H332,"yyyy-mm-dd"),6,2)</f>
        <v>10</v>
      </c>
      <c r="K332" s="82">
        <v>64752</v>
      </c>
      <c r="L332" s="82">
        <v>16188</v>
      </c>
      <c r="M332" s="83">
        <f>K332+L332</f>
        <v>80940</v>
      </c>
      <c r="N332" s="84" t="s">
        <v>65</v>
      </c>
      <c r="O332" s="85">
        <v>8</v>
      </c>
      <c r="P332" s="86">
        <f>IF($N332="정액법",VLOOKUP($O332,[1]Data!$J$3:$L$62,2),IF($N332="정률법",VLOOKUP($O332,[1]Data!$J$3:$L$62,3),"입력검증"))</f>
        <v>0.125</v>
      </c>
      <c r="Q332" s="108"/>
      <c r="R332" s="108"/>
      <c r="S332" s="108"/>
      <c r="T332" s="108"/>
      <c r="U332" s="108"/>
      <c r="V332" s="108"/>
      <c r="W332" s="108"/>
      <c r="X332" s="108"/>
      <c r="Y332" s="108"/>
      <c r="Z332" s="88">
        <f>IF($N332="정률법",IF((Z$27-$I332)&lt;0,0,IF((Z$27-$I332)=0,$M332*$P332/12*(12-$J332+1),IF((Z$27-$I332)&lt;$O332,($M332-SUM($P332:Y332))*$P332,IF((Z$27-$I332)=$O332,$M332-SUM($N332:Y332),0)))),IF($N332="정액법",IF((Z$27-$I332)&lt;0,0,IF((Z$27-$I332)=0,$M332*$P332/12*(12-$J332+1),IF((Z$27-$I332)&lt;$O332,$M332*$P332,IF((Z$27-$I332)=$O332,$M332-SUM($Q332:Y332),0))))))</f>
        <v>2529.375</v>
      </c>
      <c r="AA332" s="88">
        <f>IF($N332="정률법",IF((AA$27-$I332)&lt;0,0,IF((AA$27-$I332)=0,$M332*$P332/12*(12-$J332+1),IF((AA$27-$I332)&lt;$O332,($M332-SUM($P332:Z332))*$P332,IF((AA$27-$I332)=$O332,$M332-SUM($N332:Z332),0)))),IF($N332="정액법",IF((AA$27-$I332)&lt;0,0,IF((AA$27-$I332)=0,$M332*$P332/12*(12-$J332+1),IF((AA$27-$I332)&lt;$O332,$M332*$P332,IF((AA$27-$I332)=$O332,$M332-SUM($Q332:Z332),0))))))</f>
        <v>10117.5</v>
      </c>
      <c r="AB332" s="88">
        <f>IF($N332="정률법",IF((AB$27-$I332)&lt;0,0,IF((AB$27-$I332)=0,$M332*$P332/12*(12-$J332+1),IF((AB$27-$I332)&lt;$O332,($M332-SUM($P332:AA332))*$P332,IF((AB$27-$I332)=$O332,$M332-SUM($N332:AA332),0)))),IF($N332="정액법",IF((AB$27-$I332)&lt;0,0,IF((AB$27-$I332)=0,$M332*$P332/12*(12-$J332+1),IF((AB$27-$I332)&lt;$O332,$M332*$P332,IF((AB$27-$I332)=$O332,$M332-SUM($Q332:AA332),0))))))</f>
        <v>10117.5</v>
      </c>
      <c r="AC332" s="88">
        <f>IF($N332="정률법",IF((AC$27-$I332)&lt;0,0,IF((AC$27-$I332)=0,$M332*$P332/12*(12-$J332+1),IF((AC$27-$I332)&lt;$O332,($M332-SUM($P332:AB332))*$P332,IF((AC$27-$I332)=$O332,$M332-SUM($N332:AB332),0)))),IF($N332="정액법",IF((AC$27-$I332)&lt;0,0,IF((AC$27-$I332)=0,$M332*$P332/12*(12-$J332+1),IF((AC$27-$I332)&lt;$O332,$M332*$P332,IF((AC$27-$I332)=$O332,$M332-SUM($Q332:AB332),0))))))</f>
        <v>10117.5</v>
      </c>
      <c r="AD332" s="88">
        <f>IF($N332="정률법",IF((AD$27-$I332)&lt;0,0,IF((AD$27-$I332)=0,$M332*$P332/12*(12-$J332+1),IF((AD$27-$I332)&lt;$O332,($M332-SUM($P332:AC332))*$P332,IF((AD$27-$I332)=$O332,$M332-SUM($N332:AC332),0)))),IF($N332="정액법",IF((AD$27-$I332)&lt;0,0,IF((AD$27-$I332)=0,$M332*$P332/12*(12-$J332+1),IF((AD$27-$I332)&lt;$O332,$M332*$P332,IF((AD$27-$I332)=$O332,$M332-SUM($Q332:AC332),0))))))</f>
        <v>10117.5</v>
      </c>
      <c r="AE332" s="89"/>
      <c r="AF332" s="90">
        <f>SUM(Q332:AE332)</f>
        <v>42999.375</v>
      </c>
      <c r="AG332" s="88">
        <f t="shared" si="175"/>
        <v>37940.625</v>
      </c>
      <c r="AH332" s="91">
        <f t="shared" si="176"/>
        <v>30352</v>
      </c>
      <c r="AI332" s="77" t="s">
        <v>232</v>
      </c>
      <c r="AJ332" s="77"/>
      <c r="AK332" s="77"/>
      <c r="AL332" s="77"/>
      <c r="AM332" s="77"/>
      <c r="AN332" s="92" t="s">
        <v>433</v>
      </c>
    </row>
    <row r="333" spans="2:40" s="47" customFormat="1" ht="13.5" outlineLevel="2">
      <c r="B333" s="76">
        <v>18</v>
      </c>
      <c r="C333" s="77" t="s">
        <v>440</v>
      </c>
      <c r="D333" s="77" t="s">
        <v>439</v>
      </c>
      <c r="E333" s="78" t="s">
        <v>416</v>
      </c>
      <c r="F333" s="77">
        <v>1</v>
      </c>
      <c r="G333" s="191"/>
      <c r="H333" s="79">
        <v>44110</v>
      </c>
      <c r="I333" s="80">
        <f t="shared" si="177"/>
        <v>2020</v>
      </c>
      <c r="J333" s="81" t="str">
        <f t="shared" si="178"/>
        <v>10</v>
      </c>
      <c r="K333" s="82">
        <v>43856</v>
      </c>
      <c r="L333" s="82">
        <v>10964</v>
      </c>
      <c r="M333" s="83">
        <f t="shared" ref="M333:M340" si="183">K333+L333</f>
        <v>54820</v>
      </c>
      <c r="N333" s="84" t="s">
        <v>65</v>
      </c>
      <c r="O333" s="85">
        <v>8</v>
      </c>
      <c r="P333" s="86">
        <f>IF($N333="정액법",VLOOKUP($O333,[1]Data!$J$3:$L$62,2),IF($N333="정률법",VLOOKUP($O333,[1]Data!$J$3:$L$62,3),"입력검증"))</f>
        <v>0.125</v>
      </c>
      <c r="Q333" s="108"/>
      <c r="R333" s="108"/>
      <c r="S333" s="108"/>
      <c r="T333" s="108"/>
      <c r="U333" s="108"/>
      <c r="V333" s="108"/>
      <c r="W333" s="108"/>
      <c r="X333" s="108"/>
      <c r="Y333" s="108"/>
      <c r="Z333" s="88">
        <f>IF($N333="정률법",IF((Z$27-$I333)&lt;0,0,IF((Z$27-$I333)=0,$M333*$P333/12*(12-$J333+1),IF((Z$27-$I333)&lt;$O333,($M333-SUM($P333:Y333))*$P333,IF((Z$27-$I333)=$O333,$M333-SUM($N333:Y333),0)))),IF($N333="정액법",IF((Z$27-$I333)&lt;0,0,IF((Z$27-$I333)=0,$M333*$P333/12*(12-$J333+1),IF((Z$27-$I333)&lt;$O333,$M333*$P333,IF((Z$27-$I333)=$O333,$M333-SUM($Q333:Y333),0))))))</f>
        <v>1713.125</v>
      </c>
      <c r="AA333" s="88">
        <f>IF($N333="정률법",IF((AA$27-$I333)&lt;0,0,IF((AA$27-$I333)=0,$M333*$P333/12*(12-$J333+1),IF((AA$27-$I333)&lt;$O333,($M333-SUM($P333:Z333))*$P333,IF((AA$27-$I333)=$O333,$M333-SUM($N333:Z333),0)))),IF($N333="정액법",IF((AA$27-$I333)&lt;0,0,IF((AA$27-$I333)=0,$M333*$P333/12*(12-$J333+1),IF((AA$27-$I333)&lt;$O333,$M333*$P333,IF((AA$27-$I333)=$O333,$M333-SUM($Q333:Z333),0))))))</f>
        <v>6852.5</v>
      </c>
      <c r="AB333" s="88">
        <f>IF($N333="정률법",IF((AB$27-$I333)&lt;0,0,IF((AB$27-$I333)=0,$M333*$P333/12*(12-$J333+1),IF((AB$27-$I333)&lt;$O333,($M333-SUM($P333:AA333))*$P333,IF((AB$27-$I333)=$O333,$M333-SUM($N333:AA333),0)))),IF($N333="정액법",IF((AB$27-$I333)&lt;0,0,IF((AB$27-$I333)=0,$M333*$P333/12*(12-$J333+1),IF((AB$27-$I333)&lt;$O333,$M333*$P333,IF((AB$27-$I333)=$O333,$M333-SUM($Q333:AA333),0))))))</f>
        <v>6852.5</v>
      </c>
      <c r="AC333" s="88">
        <f>IF($N333="정률법",IF((AC$27-$I333)&lt;0,0,IF((AC$27-$I333)=0,$M333*$P333/12*(12-$J333+1),IF((AC$27-$I333)&lt;$O333,($M333-SUM($P333:AB333))*$P333,IF((AC$27-$I333)=$O333,$M333-SUM($N333:AB333),0)))),IF($N333="정액법",IF((AC$27-$I333)&lt;0,0,IF((AC$27-$I333)=0,$M333*$P333/12*(12-$J333+1),IF((AC$27-$I333)&lt;$O333,$M333*$P333,IF((AC$27-$I333)=$O333,$M333-SUM($Q333:AB333),0))))))</f>
        <v>6852.5</v>
      </c>
      <c r="AD333" s="88">
        <f>IF($N333="정률법",IF((AD$27-$I333)&lt;0,0,IF((AD$27-$I333)=0,$M333*$P333/12*(12-$J333+1),IF((AD$27-$I333)&lt;$O333,($M333-SUM($P333:AC333))*$P333,IF((AD$27-$I333)=$O333,$M333-SUM($N333:AC333),0)))),IF($N333="정액법",IF((AD$27-$I333)&lt;0,0,IF((AD$27-$I333)=0,$M333*$P333/12*(12-$J333+1),IF((AD$27-$I333)&lt;$O333,$M333*$P333,IF((AD$27-$I333)=$O333,$M333-SUM($Q333:AC333),0))))))</f>
        <v>6852.5</v>
      </c>
      <c r="AE333" s="89"/>
      <c r="AF333" s="90">
        <f t="shared" ref="AF333:AF340" si="184">SUM(Q333:AE333)</f>
        <v>29123.125</v>
      </c>
      <c r="AG333" s="88">
        <f t="shared" si="175"/>
        <v>25696.875</v>
      </c>
      <c r="AH333" s="91">
        <f t="shared" si="176"/>
        <v>20557</v>
      </c>
      <c r="AI333" s="77" t="s">
        <v>232</v>
      </c>
      <c r="AJ333" s="77"/>
      <c r="AK333" s="77"/>
      <c r="AL333" s="77"/>
      <c r="AM333" s="77"/>
      <c r="AN333" s="92" t="s">
        <v>433</v>
      </c>
    </row>
    <row r="334" spans="2:40" s="47" customFormat="1" ht="13.5" outlineLevel="2">
      <c r="B334" s="76">
        <v>19</v>
      </c>
      <c r="C334" s="77" t="s">
        <v>441</v>
      </c>
      <c r="D334" s="77" t="s">
        <v>439</v>
      </c>
      <c r="E334" s="78" t="s">
        <v>416</v>
      </c>
      <c r="F334" s="77">
        <v>1</v>
      </c>
      <c r="G334" s="191"/>
      <c r="H334" s="79">
        <v>44110</v>
      </c>
      <c r="I334" s="80">
        <f t="shared" si="177"/>
        <v>2020</v>
      </c>
      <c r="J334" s="81" t="str">
        <f t="shared" si="178"/>
        <v>10</v>
      </c>
      <c r="K334" s="82">
        <v>49624</v>
      </c>
      <c r="L334" s="82">
        <v>12406</v>
      </c>
      <c r="M334" s="83">
        <f t="shared" si="183"/>
        <v>62030</v>
      </c>
      <c r="N334" s="84" t="s">
        <v>65</v>
      </c>
      <c r="O334" s="85">
        <v>8</v>
      </c>
      <c r="P334" s="86">
        <f>IF($N334="정액법",VLOOKUP($O334,[1]Data!$J$3:$L$62,2),IF($N334="정률법",VLOOKUP($O334,[1]Data!$J$3:$L$62,3),"입력검증"))</f>
        <v>0.125</v>
      </c>
      <c r="Q334" s="108"/>
      <c r="R334" s="108"/>
      <c r="S334" s="108"/>
      <c r="T334" s="108"/>
      <c r="U334" s="108"/>
      <c r="V334" s="108"/>
      <c r="W334" s="108"/>
      <c r="X334" s="108"/>
      <c r="Y334" s="108"/>
      <c r="Z334" s="88">
        <f>IF($N334="정률법",IF((Z$27-$I334)&lt;0,0,IF((Z$27-$I334)=0,$M334*$P334/12*(12-$J334+1),IF((Z$27-$I334)&lt;$O334,($M334-SUM($P334:Y334))*$P334,IF((Z$27-$I334)=$O334,$M334-SUM($N334:Y334),0)))),IF($N334="정액법",IF((Z$27-$I334)&lt;0,0,IF((Z$27-$I334)=0,$M334*$P334/12*(12-$J334+1),IF((Z$27-$I334)&lt;$O334,$M334*$P334,IF((Z$27-$I334)=$O334,$M334-SUM($Q334:Y334),0))))))</f>
        <v>1938.4375</v>
      </c>
      <c r="AA334" s="88">
        <f>IF($N334="정률법",IF((AA$27-$I334)&lt;0,0,IF((AA$27-$I334)=0,$M334*$P334/12*(12-$J334+1),IF((AA$27-$I334)&lt;$O334,($M334-SUM($P334:Z334))*$P334,IF((AA$27-$I334)=$O334,$M334-SUM($N334:Z334),0)))),IF($N334="정액법",IF((AA$27-$I334)&lt;0,0,IF((AA$27-$I334)=0,$M334*$P334/12*(12-$J334+1),IF((AA$27-$I334)&lt;$O334,$M334*$P334,IF((AA$27-$I334)=$O334,$M334-SUM($Q334:Z334),0))))))</f>
        <v>7753.75</v>
      </c>
      <c r="AB334" s="88">
        <f>IF($N334="정률법",IF((AB$27-$I334)&lt;0,0,IF((AB$27-$I334)=0,$M334*$P334/12*(12-$J334+1),IF((AB$27-$I334)&lt;$O334,($M334-SUM($P334:AA334))*$P334,IF((AB$27-$I334)=$O334,$M334-SUM($N334:AA334),0)))),IF($N334="정액법",IF((AB$27-$I334)&lt;0,0,IF((AB$27-$I334)=0,$M334*$P334/12*(12-$J334+1),IF((AB$27-$I334)&lt;$O334,$M334*$P334,IF((AB$27-$I334)=$O334,$M334-SUM($Q334:AA334),0))))))</f>
        <v>7753.75</v>
      </c>
      <c r="AC334" s="88">
        <f>IF($N334="정률법",IF((AC$27-$I334)&lt;0,0,IF((AC$27-$I334)=0,$M334*$P334/12*(12-$J334+1),IF((AC$27-$I334)&lt;$O334,($M334-SUM($P334:AB334))*$P334,IF((AC$27-$I334)=$O334,$M334-SUM($N334:AB334),0)))),IF($N334="정액법",IF((AC$27-$I334)&lt;0,0,IF((AC$27-$I334)=0,$M334*$P334/12*(12-$J334+1),IF((AC$27-$I334)&lt;$O334,$M334*$P334,IF((AC$27-$I334)=$O334,$M334-SUM($Q334:AB334),0))))))</f>
        <v>7753.75</v>
      </c>
      <c r="AD334" s="88">
        <f>IF($N334="정률법",IF((AD$27-$I334)&lt;0,0,IF((AD$27-$I334)=0,$M334*$P334/12*(12-$J334+1),IF((AD$27-$I334)&lt;$O334,($M334-SUM($P334:AC334))*$P334,IF((AD$27-$I334)=$O334,$M334-SUM($N334:AC334),0)))),IF($N334="정액법",IF((AD$27-$I334)&lt;0,0,IF((AD$27-$I334)=0,$M334*$P334/12*(12-$J334+1),IF((AD$27-$I334)&lt;$O334,$M334*$P334,IF((AD$27-$I334)=$O334,$M334-SUM($Q334:AC334),0))))))</f>
        <v>7753.75</v>
      </c>
      <c r="AE334" s="89"/>
      <c r="AF334" s="90">
        <f t="shared" si="184"/>
        <v>32953.4375</v>
      </c>
      <c r="AG334" s="88">
        <f t="shared" si="175"/>
        <v>29076.5625</v>
      </c>
      <c r="AH334" s="91">
        <f t="shared" si="176"/>
        <v>23261</v>
      </c>
      <c r="AI334" s="77" t="s">
        <v>232</v>
      </c>
      <c r="AJ334" s="77"/>
      <c r="AK334" s="77"/>
      <c r="AL334" s="77"/>
      <c r="AM334" s="77"/>
      <c r="AN334" s="92" t="s">
        <v>433</v>
      </c>
    </row>
    <row r="335" spans="2:40" s="47" customFormat="1" ht="13.5" outlineLevel="2">
      <c r="B335" s="76">
        <v>20</v>
      </c>
      <c r="C335" s="77" t="s">
        <v>442</v>
      </c>
      <c r="D335" s="77" t="s">
        <v>439</v>
      </c>
      <c r="E335" s="78" t="s">
        <v>416</v>
      </c>
      <c r="F335" s="77">
        <v>1</v>
      </c>
      <c r="G335" s="191"/>
      <c r="H335" s="79">
        <v>44110</v>
      </c>
      <c r="I335" s="80">
        <f t="shared" si="177"/>
        <v>2020</v>
      </c>
      <c r="J335" s="81" t="str">
        <f t="shared" si="178"/>
        <v>10</v>
      </c>
      <c r="K335" s="82">
        <v>49936</v>
      </c>
      <c r="L335" s="82">
        <v>12484</v>
      </c>
      <c r="M335" s="83">
        <f t="shared" si="183"/>
        <v>62420</v>
      </c>
      <c r="N335" s="84" t="s">
        <v>65</v>
      </c>
      <c r="O335" s="85">
        <v>8</v>
      </c>
      <c r="P335" s="86">
        <f>IF($N335="정액법",VLOOKUP($O335,[1]Data!$J$3:$L$62,2),IF($N335="정률법",VLOOKUP($O335,[1]Data!$J$3:$L$62,3),"입력검증"))</f>
        <v>0.125</v>
      </c>
      <c r="Q335" s="108"/>
      <c r="R335" s="108"/>
      <c r="S335" s="108"/>
      <c r="T335" s="108"/>
      <c r="U335" s="108"/>
      <c r="V335" s="108"/>
      <c r="W335" s="108"/>
      <c r="X335" s="108"/>
      <c r="Y335" s="108"/>
      <c r="Z335" s="88">
        <f>IF($N335="정률법",IF((Z$27-$I335)&lt;0,0,IF((Z$27-$I335)=0,$M335*$P335/12*(12-$J335+1),IF((Z$27-$I335)&lt;$O335,($M335-SUM($P335:Y335))*$P335,IF((Z$27-$I335)=$O335,$M335-SUM($N335:Y335),0)))),IF($N335="정액법",IF((Z$27-$I335)&lt;0,0,IF((Z$27-$I335)=0,$M335*$P335/12*(12-$J335+1),IF((Z$27-$I335)&lt;$O335,$M335*$P335,IF((Z$27-$I335)=$O335,$M335-SUM($Q335:Y335),0))))))</f>
        <v>1950.625</v>
      </c>
      <c r="AA335" s="88">
        <f>IF($N335="정률법",IF((AA$27-$I335)&lt;0,0,IF((AA$27-$I335)=0,$M335*$P335/12*(12-$J335+1),IF((AA$27-$I335)&lt;$O335,($M335-SUM($P335:Z335))*$P335,IF((AA$27-$I335)=$O335,$M335-SUM($N335:Z335),0)))),IF($N335="정액법",IF((AA$27-$I335)&lt;0,0,IF((AA$27-$I335)=0,$M335*$P335/12*(12-$J335+1),IF((AA$27-$I335)&lt;$O335,$M335*$P335,IF((AA$27-$I335)=$O335,$M335-SUM($Q335:Z335),0))))))</f>
        <v>7802.5</v>
      </c>
      <c r="AB335" s="88">
        <f>IF($N335="정률법",IF((AB$27-$I335)&lt;0,0,IF((AB$27-$I335)=0,$M335*$P335/12*(12-$J335+1),IF((AB$27-$I335)&lt;$O335,($M335-SUM($P335:AA335))*$P335,IF((AB$27-$I335)=$O335,$M335-SUM($N335:AA335),0)))),IF($N335="정액법",IF((AB$27-$I335)&lt;0,0,IF((AB$27-$I335)=0,$M335*$P335/12*(12-$J335+1),IF((AB$27-$I335)&lt;$O335,$M335*$P335,IF((AB$27-$I335)=$O335,$M335-SUM($Q335:AA335),0))))))</f>
        <v>7802.5</v>
      </c>
      <c r="AC335" s="88">
        <f>IF($N335="정률법",IF((AC$27-$I335)&lt;0,0,IF((AC$27-$I335)=0,$M335*$P335/12*(12-$J335+1),IF((AC$27-$I335)&lt;$O335,($M335-SUM($P335:AB335))*$P335,IF((AC$27-$I335)=$O335,$M335-SUM($N335:AB335),0)))),IF($N335="정액법",IF((AC$27-$I335)&lt;0,0,IF((AC$27-$I335)=0,$M335*$P335/12*(12-$J335+1),IF((AC$27-$I335)&lt;$O335,$M335*$P335,IF((AC$27-$I335)=$O335,$M335-SUM($Q335:AB335),0))))))</f>
        <v>7802.5</v>
      </c>
      <c r="AD335" s="88">
        <f>IF($N335="정률법",IF((AD$27-$I335)&lt;0,0,IF((AD$27-$I335)=0,$M335*$P335/12*(12-$J335+1),IF((AD$27-$I335)&lt;$O335,($M335-SUM($P335:AC335))*$P335,IF((AD$27-$I335)=$O335,$M335-SUM($N335:AC335),0)))),IF($N335="정액법",IF((AD$27-$I335)&lt;0,0,IF((AD$27-$I335)=0,$M335*$P335/12*(12-$J335+1),IF((AD$27-$I335)&lt;$O335,$M335*$P335,IF((AD$27-$I335)=$O335,$M335-SUM($Q335:AC335),0))))))</f>
        <v>7802.5</v>
      </c>
      <c r="AE335" s="89"/>
      <c r="AF335" s="90">
        <f t="shared" si="184"/>
        <v>33160.625</v>
      </c>
      <c r="AG335" s="88">
        <f t="shared" si="175"/>
        <v>29259.375</v>
      </c>
      <c r="AH335" s="91">
        <f t="shared" si="176"/>
        <v>23407</v>
      </c>
      <c r="AI335" s="77" t="s">
        <v>232</v>
      </c>
      <c r="AJ335" s="77"/>
      <c r="AK335" s="77"/>
      <c r="AL335" s="77"/>
      <c r="AM335" s="77"/>
      <c r="AN335" s="92" t="s">
        <v>433</v>
      </c>
    </row>
    <row r="336" spans="2:40" s="47" customFormat="1" ht="13.5" outlineLevel="2">
      <c r="B336" s="76">
        <v>21</v>
      </c>
      <c r="C336" s="77" t="s">
        <v>443</v>
      </c>
      <c r="D336" s="77" t="s">
        <v>439</v>
      </c>
      <c r="E336" s="78" t="s">
        <v>416</v>
      </c>
      <c r="F336" s="77">
        <v>1</v>
      </c>
      <c r="G336" s="191"/>
      <c r="H336" s="79">
        <v>44110</v>
      </c>
      <c r="I336" s="80">
        <f t="shared" si="177"/>
        <v>2020</v>
      </c>
      <c r="J336" s="81" t="str">
        <f t="shared" si="178"/>
        <v>10</v>
      </c>
      <c r="K336" s="82">
        <v>58520</v>
      </c>
      <c r="L336" s="82">
        <v>14630</v>
      </c>
      <c r="M336" s="83">
        <f t="shared" si="183"/>
        <v>73150</v>
      </c>
      <c r="N336" s="84" t="s">
        <v>65</v>
      </c>
      <c r="O336" s="85">
        <v>8</v>
      </c>
      <c r="P336" s="86">
        <f>IF($N336="정액법",VLOOKUP($O336,[1]Data!$J$3:$L$62,2),IF($N336="정률법",VLOOKUP($O336,[1]Data!$J$3:$L$62,3),"입력검증"))</f>
        <v>0.125</v>
      </c>
      <c r="Q336" s="108"/>
      <c r="R336" s="108"/>
      <c r="S336" s="108"/>
      <c r="T336" s="108"/>
      <c r="U336" s="108"/>
      <c r="V336" s="108"/>
      <c r="W336" s="108"/>
      <c r="X336" s="108"/>
      <c r="Y336" s="108"/>
      <c r="Z336" s="88">
        <f>IF($N336="정률법",IF((Z$27-$I336)&lt;0,0,IF((Z$27-$I336)=0,$M336*$P336/12*(12-$J336+1),IF((Z$27-$I336)&lt;$O336,($M336-SUM($P336:Y336))*$P336,IF((Z$27-$I336)=$O336,$M336-SUM($N336:Y336),0)))),IF($N336="정액법",IF((Z$27-$I336)&lt;0,0,IF((Z$27-$I336)=0,$M336*$P336/12*(12-$J336+1),IF((Z$27-$I336)&lt;$O336,$M336*$P336,IF((Z$27-$I336)=$O336,$M336-SUM($Q336:Y336),0))))))</f>
        <v>2285.9375</v>
      </c>
      <c r="AA336" s="88">
        <f>IF($N336="정률법",IF((AA$27-$I336)&lt;0,0,IF((AA$27-$I336)=0,$M336*$P336/12*(12-$J336+1),IF((AA$27-$I336)&lt;$O336,($M336-SUM($P336:Z336))*$P336,IF((AA$27-$I336)=$O336,$M336-SUM($N336:Z336),0)))),IF($N336="정액법",IF((AA$27-$I336)&lt;0,0,IF((AA$27-$I336)=0,$M336*$P336/12*(12-$J336+1),IF((AA$27-$I336)&lt;$O336,$M336*$P336,IF((AA$27-$I336)=$O336,$M336-SUM($Q336:Z336),0))))))</f>
        <v>9143.75</v>
      </c>
      <c r="AB336" s="88">
        <f>IF($N336="정률법",IF((AB$27-$I336)&lt;0,0,IF((AB$27-$I336)=0,$M336*$P336/12*(12-$J336+1),IF((AB$27-$I336)&lt;$O336,($M336-SUM($P336:AA336))*$P336,IF((AB$27-$I336)=$O336,$M336-SUM($N336:AA336),0)))),IF($N336="정액법",IF((AB$27-$I336)&lt;0,0,IF((AB$27-$I336)=0,$M336*$P336/12*(12-$J336+1),IF((AB$27-$I336)&lt;$O336,$M336*$P336,IF((AB$27-$I336)=$O336,$M336-SUM($Q336:AA336),0))))))</f>
        <v>9143.75</v>
      </c>
      <c r="AC336" s="88">
        <f>IF($N336="정률법",IF((AC$27-$I336)&lt;0,0,IF((AC$27-$I336)=0,$M336*$P336/12*(12-$J336+1),IF((AC$27-$I336)&lt;$O336,($M336-SUM($P336:AB336))*$P336,IF((AC$27-$I336)=$O336,$M336-SUM($N336:AB336),0)))),IF($N336="정액법",IF((AC$27-$I336)&lt;0,0,IF((AC$27-$I336)=0,$M336*$P336/12*(12-$J336+1),IF((AC$27-$I336)&lt;$O336,$M336*$P336,IF((AC$27-$I336)=$O336,$M336-SUM($Q336:AB336),0))))))</f>
        <v>9143.75</v>
      </c>
      <c r="AD336" s="88">
        <f>IF($N336="정률법",IF((AD$27-$I336)&lt;0,0,IF((AD$27-$I336)=0,$M336*$P336/12*(12-$J336+1),IF((AD$27-$I336)&lt;$O336,($M336-SUM($P336:AC336))*$P336,IF((AD$27-$I336)=$O336,$M336-SUM($N336:AC336),0)))),IF($N336="정액법",IF((AD$27-$I336)&lt;0,0,IF((AD$27-$I336)=0,$M336*$P336/12*(12-$J336+1),IF((AD$27-$I336)&lt;$O336,$M336*$P336,IF((AD$27-$I336)=$O336,$M336-SUM($Q336:AC336),0))))))</f>
        <v>9143.75</v>
      </c>
      <c r="AE336" s="89"/>
      <c r="AF336" s="90">
        <f t="shared" si="184"/>
        <v>38860.9375</v>
      </c>
      <c r="AG336" s="88">
        <f t="shared" si="175"/>
        <v>34289.0625</v>
      </c>
      <c r="AH336" s="91">
        <f t="shared" si="176"/>
        <v>27431</v>
      </c>
      <c r="AI336" s="77" t="s">
        <v>232</v>
      </c>
      <c r="AJ336" s="77"/>
      <c r="AK336" s="77"/>
      <c r="AL336" s="77"/>
      <c r="AM336" s="77"/>
      <c r="AN336" s="92" t="s">
        <v>433</v>
      </c>
    </row>
    <row r="337" spans="1:40" s="47" customFormat="1" ht="13.5" outlineLevel="2">
      <c r="B337" s="76">
        <v>22</v>
      </c>
      <c r="C337" s="77" t="s">
        <v>444</v>
      </c>
      <c r="D337" s="77" t="s">
        <v>439</v>
      </c>
      <c r="E337" s="78" t="s">
        <v>416</v>
      </c>
      <c r="F337" s="77">
        <v>1</v>
      </c>
      <c r="G337" s="191"/>
      <c r="H337" s="79">
        <v>44110</v>
      </c>
      <c r="I337" s="80">
        <f t="shared" si="177"/>
        <v>2020</v>
      </c>
      <c r="J337" s="81" t="str">
        <f t="shared" si="178"/>
        <v>10</v>
      </c>
      <c r="K337" s="82">
        <v>56776</v>
      </c>
      <c r="L337" s="82">
        <v>14194</v>
      </c>
      <c r="M337" s="83">
        <f t="shared" si="183"/>
        <v>70970</v>
      </c>
      <c r="N337" s="84" t="s">
        <v>65</v>
      </c>
      <c r="O337" s="85">
        <v>8</v>
      </c>
      <c r="P337" s="86">
        <f>IF($N337="정액법",VLOOKUP($O337,[1]Data!$J$3:$L$62,2),IF($N337="정률법",VLOOKUP($O337,[1]Data!$J$3:$L$62,3),"입력검증"))</f>
        <v>0.125</v>
      </c>
      <c r="Q337" s="108"/>
      <c r="R337" s="108"/>
      <c r="S337" s="108"/>
      <c r="T337" s="108"/>
      <c r="U337" s="108"/>
      <c r="V337" s="108"/>
      <c r="W337" s="108"/>
      <c r="X337" s="108"/>
      <c r="Y337" s="108"/>
      <c r="Z337" s="88">
        <f>IF($N337="정률법",IF((Z$27-$I337)&lt;0,0,IF((Z$27-$I337)=0,$M337*$P337/12*(12-$J337+1),IF((Z$27-$I337)&lt;$O337,($M337-SUM($P337:Y337))*$P337,IF((Z$27-$I337)=$O337,$M337-SUM($N337:Y337),0)))),IF($N337="정액법",IF((Z$27-$I337)&lt;0,0,IF((Z$27-$I337)=0,$M337*$P337/12*(12-$J337+1),IF((Z$27-$I337)&lt;$O337,$M337*$P337,IF((Z$27-$I337)=$O337,$M337-SUM($Q337:Y337),0))))))</f>
        <v>2217.8125</v>
      </c>
      <c r="AA337" s="88">
        <f>IF($N337="정률법",IF((AA$27-$I337)&lt;0,0,IF((AA$27-$I337)=0,$M337*$P337/12*(12-$J337+1),IF((AA$27-$I337)&lt;$O337,($M337-SUM($P337:Z337))*$P337,IF((AA$27-$I337)=$O337,$M337-SUM($N337:Z337),0)))),IF($N337="정액법",IF((AA$27-$I337)&lt;0,0,IF((AA$27-$I337)=0,$M337*$P337/12*(12-$J337+1),IF((AA$27-$I337)&lt;$O337,$M337*$P337,IF((AA$27-$I337)=$O337,$M337-SUM($Q337:Z337),0))))))</f>
        <v>8871.25</v>
      </c>
      <c r="AB337" s="88">
        <f>IF($N337="정률법",IF((AB$27-$I337)&lt;0,0,IF((AB$27-$I337)=0,$M337*$P337/12*(12-$J337+1),IF((AB$27-$I337)&lt;$O337,($M337-SUM($P337:AA337))*$P337,IF((AB$27-$I337)=$O337,$M337-SUM($N337:AA337),0)))),IF($N337="정액법",IF((AB$27-$I337)&lt;0,0,IF((AB$27-$I337)=0,$M337*$P337/12*(12-$J337+1),IF((AB$27-$I337)&lt;$O337,$M337*$P337,IF((AB$27-$I337)=$O337,$M337-SUM($Q337:AA337),0))))))</f>
        <v>8871.25</v>
      </c>
      <c r="AC337" s="88">
        <f>IF($N337="정률법",IF((AC$27-$I337)&lt;0,0,IF((AC$27-$I337)=0,$M337*$P337/12*(12-$J337+1),IF((AC$27-$I337)&lt;$O337,($M337-SUM($P337:AB337))*$P337,IF((AC$27-$I337)=$O337,$M337-SUM($N337:AB337),0)))),IF($N337="정액법",IF((AC$27-$I337)&lt;0,0,IF((AC$27-$I337)=0,$M337*$P337/12*(12-$J337+1),IF((AC$27-$I337)&lt;$O337,$M337*$P337,IF((AC$27-$I337)=$O337,$M337-SUM($Q337:AB337),0))))))</f>
        <v>8871.25</v>
      </c>
      <c r="AD337" s="88">
        <f>IF($N337="정률법",IF((AD$27-$I337)&lt;0,0,IF((AD$27-$I337)=0,$M337*$P337/12*(12-$J337+1),IF((AD$27-$I337)&lt;$O337,($M337-SUM($P337:AC337))*$P337,IF((AD$27-$I337)=$O337,$M337-SUM($N337:AC337),0)))),IF($N337="정액법",IF((AD$27-$I337)&lt;0,0,IF((AD$27-$I337)=0,$M337*$P337/12*(12-$J337+1),IF((AD$27-$I337)&lt;$O337,$M337*$P337,IF((AD$27-$I337)=$O337,$M337-SUM($Q337:AC337),0))))))</f>
        <v>8871.25</v>
      </c>
      <c r="AE337" s="89"/>
      <c r="AF337" s="90">
        <f t="shared" si="184"/>
        <v>37702.8125</v>
      </c>
      <c r="AG337" s="88">
        <f t="shared" si="175"/>
        <v>33267.1875</v>
      </c>
      <c r="AH337" s="91">
        <f t="shared" si="176"/>
        <v>26613</v>
      </c>
      <c r="AI337" s="77" t="s">
        <v>232</v>
      </c>
      <c r="AJ337" s="77"/>
      <c r="AK337" s="77"/>
      <c r="AL337" s="77"/>
      <c r="AM337" s="77"/>
      <c r="AN337" s="92" t="s">
        <v>433</v>
      </c>
    </row>
    <row r="338" spans="1:40" s="47" customFormat="1" ht="13.5" outlineLevel="2">
      <c r="B338" s="76">
        <v>23</v>
      </c>
      <c r="C338" s="77" t="s">
        <v>445</v>
      </c>
      <c r="D338" s="77" t="s">
        <v>439</v>
      </c>
      <c r="E338" s="78" t="s">
        <v>416</v>
      </c>
      <c r="F338" s="77">
        <v>1</v>
      </c>
      <c r="G338" s="191"/>
      <c r="H338" s="79">
        <v>44110</v>
      </c>
      <c r="I338" s="80">
        <f t="shared" si="177"/>
        <v>2020</v>
      </c>
      <c r="J338" s="81" t="str">
        <f t="shared" si="178"/>
        <v>10</v>
      </c>
      <c r="K338" s="82">
        <v>64904</v>
      </c>
      <c r="L338" s="82">
        <v>16226</v>
      </c>
      <c r="M338" s="83">
        <f t="shared" si="183"/>
        <v>81130</v>
      </c>
      <c r="N338" s="84" t="s">
        <v>65</v>
      </c>
      <c r="O338" s="85">
        <v>8</v>
      </c>
      <c r="P338" s="86">
        <f>IF($N338="정액법",VLOOKUP($O338,[1]Data!$J$3:$L$62,2),IF($N338="정률법",VLOOKUP($O338,[1]Data!$J$3:$L$62,3),"입력검증"))</f>
        <v>0.125</v>
      </c>
      <c r="Q338" s="108"/>
      <c r="R338" s="108"/>
      <c r="S338" s="108"/>
      <c r="T338" s="108"/>
      <c r="U338" s="108"/>
      <c r="V338" s="108"/>
      <c r="W338" s="108"/>
      <c r="X338" s="108"/>
      <c r="Y338" s="108"/>
      <c r="Z338" s="88">
        <f>IF($N338="정률법",IF((Z$27-$I338)&lt;0,0,IF((Z$27-$I338)=0,$M338*$P338/12*(12-$J338+1),IF((Z$27-$I338)&lt;$O338,($M338-SUM($P338:Y338))*$P338,IF((Z$27-$I338)=$O338,$M338-SUM($N338:Y338),0)))),IF($N338="정액법",IF((Z$27-$I338)&lt;0,0,IF((Z$27-$I338)=0,$M338*$P338/12*(12-$J338+1),IF((Z$27-$I338)&lt;$O338,$M338*$P338,IF((Z$27-$I338)=$O338,$M338-SUM($Q338:Y338),0))))))</f>
        <v>2535.3125</v>
      </c>
      <c r="AA338" s="88">
        <f>IF($N338="정률법",IF((AA$27-$I338)&lt;0,0,IF((AA$27-$I338)=0,$M338*$P338/12*(12-$J338+1),IF((AA$27-$I338)&lt;$O338,($M338-SUM($P338:Z338))*$P338,IF((AA$27-$I338)=$O338,$M338-SUM($N338:Z338),0)))),IF($N338="정액법",IF((AA$27-$I338)&lt;0,0,IF((AA$27-$I338)=0,$M338*$P338/12*(12-$J338+1),IF((AA$27-$I338)&lt;$O338,$M338*$P338,IF((AA$27-$I338)=$O338,$M338-SUM($Q338:Z338),0))))))</f>
        <v>10141.25</v>
      </c>
      <c r="AB338" s="88">
        <f>IF($N338="정률법",IF((AB$27-$I338)&lt;0,0,IF((AB$27-$I338)=0,$M338*$P338/12*(12-$J338+1),IF((AB$27-$I338)&lt;$O338,($M338-SUM($P338:AA338))*$P338,IF((AB$27-$I338)=$O338,$M338-SUM($N338:AA338),0)))),IF($N338="정액법",IF((AB$27-$I338)&lt;0,0,IF((AB$27-$I338)=0,$M338*$P338/12*(12-$J338+1),IF((AB$27-$I338)&lt;$O338,$M338*$P338,IF((AB$27-$I338)=$O338,$M338-SUM($Q338:AA338),0))))))</f>
        <v>10141.25</v>
      </c>
      <c r="AC338" s="88">
        <f>IF($N338="정률법",IF((AC$27-$I338)&lt;0,0,IF((AC$27-$I338)=0,$M338*$P338/12*(12-$J338+1),IF((AC$27-$I338)&lt;$O338,($M338-SUM($P338:AB338))*$P338,IF((AC$27-$I338)=$O338,$M338-SUM($N338:AB338),0)))),IF($N338="정액법",IF((AC$27-$I338)&lt;0,0,IF((AC$27-$I338)=0,$M338*$P338/12*(12-$J338+1),IF((AC$27-$I338)&lt;$O338,$M338*$P338,IF((AC$27-$I338)=$O338,$M338-SUM($Q338:AB338),0))))))</f>
        <v>10141.25</v>
      </c>
      <c r="AD338" s="88">
        <f>IF($N338="정률법",IF((AD$27-$I338)&lt;0,0,IF((AD$27-$I338)=0,$M338*$P338/12*(12-$J338+1),IF((AD$27-$I338)&lt;$O338,($M338-SUM($P338:AC338))*$P338,IF((AD$27-$I338)=$O338,$M338-SUM($N338:AC338),0)))),IF($N338="정액법",IF((AD$27-$I338)&lt;0,0,IF((AD$27-$I338)=0,$M338*$P338/12*(12-$J338+1),IF((AD$27-$I338)&lt;$O338,$M338*$P338,IF((AD$27-$I338)=$O338,$M338-SUM($Q338:AC338),0))))))</f>
        <v>10141.25</v>
      </c>
      <c r="AE338" s="89"/>
      <c r="AF338" s="90">
        <f t="shared" si="184"/>
        <v>43100.3125</v>
      </c>
      <c r="AG338" s="88">
        <f t="shared" si="175"/>
        <v>38029.6875</v>
      </c>
      <c r="AH338" s="91">
        <f t="shared" si="176"/>
        <v>30423</v>
      </c>
      <c r="AI338" s="77" t="s">
        <v>232</v>
      </c>
      <c r="AJ338" s="77"/>
      <c r="AK338" s="77"/>
      <c r="AL338" s="77"/>
      <c r="AM338" s="77"/>
      <c r="AN338" s="92" t="s">
        <v>433</v>
      </c>
    </row>
    <row r="339" spans="1:40" s="47" customFormat="1" ht="27" outlineLevel="2">
      <c r="B339" s="76">
        <v>24</v>
      </c>
      <c r="C339" s="77" t="s">
        <v>446</v>
      </c>
      <c r="D339" s="77" t="s">
        <v>447</v>
      </c>
      <c r="E339" s="78" t="s">
        <v>448</v>
      </c>
      <c r="F339" s="77">
        <v>37</v>
      </c>
      <c r="G339" s="191"/>
      <c r="H339" s="79">
        <v>44124</v>
      </c>
      <c r="I339" s="80">
        <f t="shared" si="177"/>
        <v>2020</v>
      </c>
      <c r="J339" s="81" t="str">
        <f t="shared" si="178"/>
        <v>10</v>
      </c>
      <c r="K339" s="82">
        <v>49094195</v>
      </c>
      <c r="L339" s="82">
        <v>12183091</v>
      </c>
      <c r="M339" s="83">
        <f t="shared" si="183"/>
        <v>61277286</v>
      </c>
      <c r="N339" s="84" t="s">
        <v>65</v>
      </c>
      <c r="O339" s="85">
        <v>5</v>
      </c>
      <c r="P339" s="86">
        <f>IF($N339="정액법",VLOOKUP($O339,[1]Data!$J$3:$L$62,2),IF($N339="정률법",VLOOKUP($O339,[1]Data!$J$3:$L$62,3),"입력검증"))</f>
        <v>0.2</v>
      </c>
      <c r="Q339" s="108"/>
      <c r="R339" s="108"/>
      <c r="S339" s="108"/>
      <c r="T339" s="108"/>
      <c r="U339" s="108"/>
      <c r="V339" s="108"/>
      <c r="W339" s="108"/>
      <c r="X339" s="108"/>
      <c r="Y339" s="108"/>
      <c r="Z339" s="88">
        <f>IF($N339="정률법",IF((Z$27-$I339)&lt;0,0,IF((Z$27-$I339)=0,$M339*$P339/12*(12-$J339+1),IF((Z$27-$I339)&lt;$O339,($M339-SUM($P339:Y339))*$P339,IF((Z$27-$I339)=$O339,$M339-SUM($N339:Y339),0)))),IF($N339="정액법",IF((Z$27-$I339)&lt;0,0,IF((Z$27-$I339)=0,$M339*$P339/12*(12-$J339+1),IF((Z$27-$I339)&lt;$O339,$M339*$P339,IF((Z$27-$I339)=$O339,$M339-SUM($Q339:Y339),0))))))</f>
        <v>3063864.3000000003</v>
      </c>
      <c r="AA339" s="88">
        <f>IF($N339="정률법",IF((AA$27-$I339)&lt;0,0,IF((AA$27-$I339)=0,$M339*$P339/12*(12-$J339+1),IF((AA$27-$I339)&lt;$O339,($M339-SUM($P339:Z339))*$P339,IF((AA$27-$I339)=$O339,$M339-SUM($N339:Z339),0)))),IF($N339="정액법",IF((AA$27-$I339)&lt;0,0,IF((AA$27-$I339)=0,$M339*$P339/12*(12-$J339+1),IF((AA$27-$I339)&lt;$O339,$M339*$P339,IF((AA$27-$I339)=$O339,$M339-SUM($Q339:Z339),0))))))</f>
        <v>12255457.200000001</v>
      </c>
      <c r="AB339" s="88">
        <f>IF($N339="정률법",IF((AB$27-$I339)&lt;0,0,IF((AB$27-$I339)=0,$M339*$P339/12*(12-$J339+1),IF((AB$27-$I339)&lt;$O339,($M339-SUM($P339:AA339))*$P339,IF((AB$27-$I339)=$O339,$M339-SUM($N339:AA339),0)))),IF($N339="정액법",IF((AB$27-$I339)&lt;0,0,IF((AB$27-$I339)=0,$M339*$P339/12*(12-$J339+1),IF((AB$27-$I339)&lt;$O339,$M339*$P339,IF((AB$27-$I339)=$O339,$M339-SUM($Q339:AA339),0))))))</f>
        <v>12255457.200000001</v>
      </c>
      <c r="AC339" s="88">
        <f>IF($N339="정률법",IF((AC$27-$I339)&lt;0,0,IF((AC$27-$I339)=0,$M339*$P339/12*(12-$J339+1),IF((AC$27-$I339)&lt;$O339,($M339-SUM($P339:AB339))*$P339,IF((AC$27-$I339)=$O339,$M339-SUM($N339:AB339),0)))),IF($N339="정액법",IF((AC$27-$I339)&lt;0,0,IF((AC$27-$I339)=0,$M339*$P339/12*(12-$J339+1),IF((AC$27-$I339)&lt;$O339,$M339*$P339,IF((AC$27-$I339)=$O339,$M339-SUM($Q339:AB339),0))))))</f>
        <v>12255457.200000001</v>
      </c>
      <c r="AD339" s="88">
        <f>IF($N339="정률법",IF((AD$27-$I339)&lt;0,0,IF((AD$27-$I339)=0,$M339*$P339/12*(12-$J339+1),IF((AD$27-$I339)&lt;$O339,($M339-SUM($P339:AC339))*$P339,IF((AD$27-$I339)=$O339,$M339-SUM($N339:AC339),0)))),IF($N339="정액법",IF((AD$27-$I339)&lt;0,0,IF((AD$27-$I339)=0,$M339*$P339/12*(12-$J339+1),IF((AD$27-$I339)&lt;$O339,$M339*$P339,IF((AD$27-$I339)=$O339,$M339-SUM($Q339:AC339),0))))))</f>
        <v>12255457.200000001</v>
      </c>
      <c r="AE339" s="89"/>
      <c r="AF339" s="90">
        <f t="shared" si="184"/>
        <v>52085693.100000009</v>
      </c>
      <c r="AG339" s="88">
        <f t="shared" si="175"/>
        <v>9191592.8999999911</v>
      </c>
      <c r="AH339" s="91">
        <f t="shared" si="176"/>
        <v>7364129</v>
      </c>
      <c r="AI339" s="77" t="s">
        <v>303</v>
      </c>
      <c r="AJ339" s="77"/>
      <c r="AK339" s="77"/>
      <c r="AL339" s="77"/>
      <c r="AM339" s="77"/>
      <c r="AN339" s="92" t="s">
        <v>433</v>
      </c>
    </row>
    <row r="340" spans="1:40" s="47" customFormat="1" ht="13.5" outlineLevel="2">
      <c r="B340" s="76">
        <v>25</v>
      </c>
      <c r="C340" s="77" t="s">
        <v>449</v>
      </c>
      <c r="D340" s="77" t="s">
        <v>450</v>
      </c>
      <c r="E340" s="78" t="s">
        <v>451</v>
      </c>
      <c r="F340" s="77">
        <v>1</v>
      </c>
      <c r="G340" s="191"/>
      <c r="H340" s="79">
        <v>44137</v>
      </c>
      <c r="I340" s="80">
        <f t="shared" si="177"/>
        <v>2020</v>
      </c>
      <c r="J340" s="81" t="str">
        <f t="shared" si="178"/>
        <v>11</v>
      </c>
      <c r="K340" s="82">
        <v>10181818</v>
      </c>
      <c r="L340" s="82">
        <v>2545455</v>
      </c>
      <c r="M340" s="83">
        <f t="shared" si="183"/>
        <v>12727273</v>
      </c>
      <c r="N340" s="84" t="s">
        <v>65</v>
      </c>
      <c r="O340" s="85">
        <v>6</v>
      </c>
      <c r="P340" s="86">
        <f>IF($N340="정액법",VLOOKUP($O340,[1]Data!$J$3:$L$62,2),IF($N340="정률법",VLOOKUP($O340,[1]Data!$J$3:$L$62,3),"입력검증"))</f>
        <v>0.16600000000000001</v>
      </c>
      <c r="Q340" s="108"/>
      <c r="R340" s="108"/>
      <c r="S340" s="108"/>
      <c r="T340" s="108"/>
      <c r="U340" s="108"/>
      <c r="V340" s="108"/>
      <c r="W340" s="108"/>
      <c r="X340" s="108"/>
      <c r="Y340" s="108"/>
      <c r="Z340" s="88">
        <f>IF($N340="정률법",IF((Z$27-$I340)&lt;0,0,IF((Z$27-$I340)=0,$M340*$P340/12*(12-$J340+1),IF((Z$27-$I340)&lt;$O340,($M340-SUM($P340:Y340))*$P340,IF((Z$27-$I340)=$O340,$M340-SUM($N340:Y340),0)))),IF($N340="정액법",IF((Z$27-$I340)&lt;0,0,IF((Z$27-$I340)=0,$M340*$P340/12*(12-$J340+1),IF((Z$27-$I340)&lt;$O340,$M340*$P340,IF((Z$27-$I340)=$O340,$M340-SUM($Q340:Y340),0))))))</f>
        <v>352121.21966666664</v>
      </c>
      <c r="AA340" s="88">
        <f>IF($N340="정률법",IF((AA$27-$I340)&lt;0,0,IF((AA$27-$I340)=0,$M340*$P340/12*(12-$J340+1),IF((AA$27-$I340)&lt;$O340,($M340-SUM($P340:Z340))*$P340,IF((AA$27-$I340)=$O340,$M340-SUM($N340:Z340),0)))),IF($N340="정액법",IF((AA$27-$I340)&lt;0,0,IF((AA$27-$I340)=0,$M340*$P340/12*(12-$J340+1),IF((AA$27-$I340)&lt;$O340,$M340*$P340,IF((AA$27-$I340)=$O340,$M340-SUM($Q340:Z340),0))))))</f>
        <v>2112727.318</v>
      </c>
      <c r="AB340" s="88">
        <f>IF($N340="정률법",IF((AB$27-$I340)&lt;0,0,IF((AB$27-$I340)=0,$M340*$P340/12*(12-$J340+1),IF((AB$27-$I340)&lt;$O340,($M340-SUM($P340:AA340))*$P340,IF((AB$27-$I340)=$O340,$M340-SUM($N340:AA340),0)))),IF($N340="정액법",IF((AB$27-$I340)&lt;0,0,IF((AB$27-$I340)=0,$M340*$P340/12*(12-$J340+1),IF((AB$27-$I340)&lt;$O340,$M340*$P340,IF((AB$27-$I340)=$O340,$M340-SUM($Q340:AA340),0))))))</f>
        <v>2112727.318</v>
      </c>
      <c r="AC340" s="88">
        <f>IF($N340="정률법",IF((AC$27-$I340)&lt;0,0,IF((AC$27-$I340)=0,$M340*$P340/12*(12-$J340+1),IF((AC$27-$I340)&lt;$O340,($M340-SUM($P340:AB340))*$P340,IF((AC$27-$I340)=$O340,$M340-SUM($N340:AB340),0)))),IF($N340="정액법",IF((AC$27-$I340)&lt;0,0,IF((AC$27-$I340)=0,$M340*$P340/12*(12-$J340+1),IF((AC$27-$I340)&lt;$O340,$M340*$P340,IF((AC$27-$I340)=$O340,$M340-SUM($Q340:AB340),0))))))</f>
        <v>2112727.318</v>
      </c>
      <c r="AD340" s="88">
        <f>IF($N340="정률법",IF((AD$27-$I340)&lt;0,0,IF((AD$27-$I340)=0,$M340*$P340/12*(12-$J340+1),IF((AD$27-$I340)&lt;$O340,($M340-SUM($P340:AC340))*$P340,IF((AD$27-$I340)=$O340,$M340-SUM($N340:AC340),0)))),IF($N340="정액법",IF((AD$27-$I340)&lt;0,0,IF((AD$27-$I340)=0,$M340*$P340/12*(12-$J340+1),IF((AD$27-$I340)&lt;$O340,$M340*$P340,IF((AD$27-$I340)=$O340,$M340-SUM($Q340:AC340),0))))))</f>
        <v>2112727.318</v>
      </c>
      <c r="AE340" s="89"/>
      <c r="AF340" s="90">
        <f t="shared" si="184"/>
        <v>8803030.4916666672</v>
      </c>
      <c r="AG340" s="88">
        <f t="shared" si="175"/>
        <v>3924242.5083333328</v>
      </c>
      <c r="AH340" s="91">
        <f t="shared" si="176"/>
        <v>3139393</v>
      </c>
      <c r="AI340" s="77" t="s">
        <v>303</v>
      </c>
      <c r="AJ340" s="77"/>
      <c r="AK340" s="77"/>
      <c r="AL340" s="77"/>
      <c r="AM340" s="77"/>
      <c r="AN340" s="92" t="s">
        <v>343</v>
      </c>
    </row>
    <row r="341" spans="1:40" s="47" customFormat="1" ht="13.5" outlineLevel="2">
      <c r="B341" s="76">
        <v>26</v>
      </c>
      <c r="C341" s="77" t="s">
        <v>452</v>
      </c>
      <c r="D341" s="77" t="s">
        <v>453</v>
      </c>
      <c r="E341" s="78" t="s">
        <v>454</v>
      </c>
      <c r="F341" s="77">
        <v>1</v>
      </c>
      <c r="G341" s="191"/>
      <c r="H341" s="79">
        <v>44148</v>
      </c>
      <c r="I341" s="80">
        <f>VALUE(LEFT(TEXT($H341,"yyyy-mm-dd"),4))</f>
        <v>2020</v>
      </c>
      <c r="J341" s="81" t="str">
        <f>MID(TEXT($H341,"yyyy-mm-dd"),6,2)</f>
        <v>11</v>
      </c>
      <c r="K341" s="82">
        <v>3906910</v>
      </c>
      <c r="L341" s="82">
        <v>976728</v>
      </c>
      <c r="M341" s="83">
        <f>K341+L341</f>
        <v>4883638</v>
      </c>
      <c r="N341" s="84" t="s">
        <v>65</v>
      </c>
      <c r="O341" s="85">
        <v>5</v>
      </c>
      <c r="P341" s="86">
        <f>IF($N341="정액법",VLOOKUP($O341,[1]Data!$J$3:$L$62,2),IF($N341="정률법",VLOOKUP($O341,[1]Data!$J$3:$L$62,3),"입력검증"))</f>
        <v>0.2</v>
      </c>
      <c r="Q341" s="108"/>
      <c r="R341" s="108"/>
      <c r="S341" s="108"/>
      <c r="T341" s="108"/>
      <c r="U341" s="108"/>
      <c r="V341" s="108"/>
      <c r="W341" s="108"/>
      <c r="X341" s="108"/>
      <c r="Y341" s="108"/>
      <c r="Z341" s="88">
        <f>IF($N341="정률법",IF((Z$27-$I341)&lt;0,0,IF((Z$27-$I341)=0,$M341*$P341/12*(12-$J341+1),IF((Z$27-$I341)&lt;$O341,($M341-SUM($P341:Y341))*$P341,IF((Z$27-$I341)=$O341,$M341-SUM($N341:Y341),0)))),IF($N341="정액법",IF((Z$27-$I341)&lt;0,0,IF((Z$27-$I341)=0,$M341*$P341/12*(12-$J341+1),IF((Z$27-$I341)&lt;$O341,$M341*$P341,IF((Z$27-$I341)=$O341,$M341-SUM($Q341:Y341),0))))))</f>
        <v>162787.93333333335</v>
      </c>
      <c r="AA341" s="88">
        <f>IF($N341="정률법",IF((AA$27-$I341)&lt;0,0,IF((AA$27-$I341)=0,$M341*$P341/12*(12-$J341+1),IF((AA$27-$I341)&lt;$O341,($M341-SUM($P341:Z341))*$P341,IF((AA$27-$I341)=$O341,$M341-SUM($N341:Z341),0)))),IF($N341="정액법",IF((AA$27-$I341)&lt;0,0,IF((AA$27-$I341)=0,$M341*$P341/12*(12-$J341+1),IF((AA$27-$I341)&lt;$O341,$M341*$P341,IF((AA$27-$I341)=$O341,$M341-SUM($Q341:Z341),0))))))</f>
        <v>976727.60000000009</v>
      </c>
      <c r="AB341" s="88">
        <f>IF($N341="정률법",IF((AB$27-$I341)&lt;0,0,IF((AB$27-$I341)=0,$M341*$P341/12*(12-$J341+1),IF((AB$27-$I341)&lt;$O341,($M341-SUM($P341:AA341))*$P341,IF((AB$27-$I341)=$O341,$M341-SUM($N341:AA341),0)))),IF($N341="정액법",IF((AB$27-$I341)&lt;0,0,IF((AB$27-$I341)=0,$M341*$P341/12*(12-$J341+1),IF((AB$27-$I341)&lt;$O341,$M341*$P341,IF((AB$27-$I341)=$O341,$M341-SUM($Q341:AA341),0))))))</f>
        <v>976727.60000000009</v>
      </c>
      <c r="AC341" s="88">
        <f>IF($N341="정률법",IF((AC$27-$I341)&lt;0,0,IF((AC$27-$I341)=0,$M341*$P341/12*(12-$J341+1),IF((AC$27-$I341)&lt;$O341,($M341-SUM($P341:AB341))*$P341,IF((AC$27-$I341)=$O341,$M341-SUM($N341:AB341),0)))),IF($N341="정액법",IF((AC$27-$I341)&lt;0,0,IF((AC$27-$I341)=0,$M341*$P341/12*(12-$J341+1),IF((AC$27-$I341)&lt;$O341,$M341*$P341,IF((AC$27-$I341)=$O341,$M341-SUM($Q341:AB341),0))))))</f>
        <v>976727.60000000009</v>
      </c>
      <c r="AD341" s="88">
        <f>IF($N341="정률법",IF((AD$27-$I341)&lt;0,0,IF((AD$27-$I341)=0,$M341*$P341/12*(12-$J341+1),IF((AD$27-$I341)&lt;$O341,($M341-SUM($P341:AC341))*$P341,IF((AD$27-$I341)=$O341,$M341-SUM($N341:AC341),0)))),IF($N341="정액법",IF((AD$27-$I341)&lt;0,0,IF((AD$27-$I341)=0,$M341*$P341/12*(12-$J341+1),IF((AD$27-$I341)&lt;$O341,$M341*$P341,IF((AD$27-$I341)=$O341,$M341-SUM($Q341:AC341),0))))))</f>
        <v>976727.60000000009</v>
      </c>
      <c r="AE341" s="89"/>
      <c r="AF341" s="90">
        <f>SUM(Q341:AE341)</f>
        <v>4069698.333333334</v>
      </c>
      <c r="AG341" s="88">
        <f t="shared" si="175"/>
        <v>813939.66666666605</v>
      </c>
      <c r="AH341" s="91">
        <f t="shared" si="176"/>
        <v>651151</v>
      </c>
      <c r="AI341" s="77" t="s">
        <v>232</v>
      </c>
      <c r="AJ341" s="77"/>
      <c r="AK341" s="77"/>
      <c r="AL341" s="77"/>
      <c r="AM341" s="77"/>
      <c r="AN341" s="92" t="s">
        <v>343</v>
      </c>
    </row>
    <row r="342" spans="1:40" s="47" customFormat="1" ht="13.5" outlineLevel="2">
      <c r="B342" s="76">
        <v>27</v>
      </c>
      <c r="C342" s="77" t="s">
        <v>455</v>
      </c>
      <c r="D342" s="77" t="s">
        <v>456</v>
      </c>
      <c r="E342" s="78" t="s">
        <v>457</v>
      </c>
      <c r="F342" s="77" t="s">
        <v>409</v>
      </c>
      <c r="G342" s="191"/>
      <c r="H342" s="79">
        <v>44175</v>
      </c>
      <c r="I342" s="80">
        <f t="shared" si="177"/>
        <v>2020</v>
      </c>
      <c r="J342" s="81" t="str">
        <f t="shared" si="178"/>
        <v>12</v>
      </c>
      <c r="K342" s="118">
        <v>3600000</v>
      </c>
      <c r="L342" s="82">
        <v>0</v>
      </c>
      <c r="M342" s="83">
        <f t="shared" ref="M342:M347" si="185">K342+L342</f>
        <v>3600000</v>
      </c>
      <c r="N342" s="84" t="s">
        <v>65</v>
      </c>
      <c r="O342" s="85">
        <v>1</v>
      </c>
      <c r="P342" s="86">
        <f>IF($N342="정액법",VLOOKUP($O342,[1]Data!$J$3:$L$62,2),IF($N342="정률법",VLOOKUP($O342,[1]Data!$J$3:$L$62,3),"입력검증"))</f>
        <v>1</v>
      </c>
      <c r="Q342" s="108"/>
      <c r="R342" s="108"/>
      <c r="S342" s="108"/>
      <c r="T342" s="108"/>
      <c r="U342" s="108"/>
      <c r="V342" s="108"/>
      <c r="W342" s="108"/>
      <c r="X342" s="108"/>
      <c r="Y342" s="108"/>
      <c r="Z342" s="88">
        <f>IF($N342="정률법",IF((Z$27-$I342)&lt;0,0,IF((Z$27-$I342)=0,$M342*$P342/12*(12-$J342+1),IF((Z$27-$I342)&lt;$O342,($M342-SUM($P342:Y342))*$P342,IF((Z$27-$I342)=$O342,$M342-SUM($N342:Y342),0)))),IF($N342="정액법",IF((Z$27-$I342)&lt;0,0,IF((Z$27-$I342)=0,$M342*$P342/12*(12-$J342+1),IF((Z$27-$I342)&lt;$O342,$M342*$P342,IF((Z$27-$I342)=$O342,$M342-SUM($Q342:Y342),0))))))</f>
        <v>300000</v>
      </c>
      <c r="AA342" s="88">
        <f>IF($N342="정률법",IF((AA$27-$I342)&lt;0,0,IF((AA$27-$I342)=0,$M342*$P342/12*(12-$J342+1),IF((AA$27-$I342)&lt;$O342,($M342-SUM($P342:Z342))*$P342,IF((AA$27-$I342)=$O342,$M342-SUM($N342:Z342),0)))),IF($N342="정액법",IF((AA$27-$I342)&lt;0,0,IF((AA$27-$I342)=0,$M342*$P342/12*(12-$J342+1),IF((AA$27-$I342)&lt;$O342,$M342*$P342,IF((AA$27-$I342)=$O342,$M342-SUM($Q342:Z342),0))))))</f>
        <v>3300000</v>
      </c>
      <c r="AB342" s="88">
        <f>IF($N342="정률법",IF((AB$27-$I342)&lt;0,0,IF((AB$27-$I342)=0,$M342*$P342/12*(12-$J342+1),IF((AB$27-$I342)&lt;$O342,($M342-SUM($P342:AA342))*$P342,IF((AB$27-$I342)=$O342,$M342-SUM($N342:AA342),0)))),IF($N342="정액법",IF((AB$27-$I342)&lt;0,0,IF((AB$27-$I342)=0,$M342*$P342/12*(12-$J342+1),IF((AB$27-$I342)&lt;$O342,$M342*$P342,IF((AB$27-$I342)=$O342,$M342-SUM($Q342:AA342),0))))))</f>
        <v>0</v>
      </c>
      <c r="AC342" s="88">
        <f>IF($N342="정률법",IF((AC$27-$I342)&lt;0,0,IF((AC$27-$I342)=0,$M342*$P342/12*(12-$J342+1),IF((AC$27-$I342)&lt;$O342,($M342-SUM($P342:AB342))*$P342,IF((AC$27-$I342)=$O342,$M342-SUM($N342:AB342),0)))),IF($N342="정액법",IF((AC$27-$I342)&lt;0,0,IF((AC$27-$I342)=0,$M342*$P342/12*(12-$J342+1),IF((AC$27-$I342)&lt;$O342,$M342*$P342,IF((AC$27-$I342)=$O342,$M342-SUM($Q342:AB342),0))))))</f>
        <v>0</v>
      </c>
      <c r="AD342" s="88">
        <f>IF($N342="정률법",IF((AD$27-$I342)&lt;0,0,IF((AD$27-$I342)=0,$M342*$P342/12*(12-$J342+1),IF((AD$27-$I342)&lt;$O342,($M342-SUM($P342:AC342))*$P342,IF((AD$27-$I342)=$O342,$M342-SUM($N342:AC342),0)))),IF($N342="정액법",IF((AD$27-$I342)&lt;0,0,IF((AD$27-$I342)=0,$M342*$P342/12*(12-$J342+1),IF((AD$27-$I342)&lt;$O342,$M342*$P342,IF((AD$27-$I342)=$O342,$M342-SUM($Q342:AC342),0))))))</f>
        <v>0</v>
      </c>
      <c r="AE342" s="89"/>
      <c r="AF342" s="90">
        <f t="shared" ref="AF342:AF347" si="186">SUM(Q342:AE342)</f>
        <v>3600000</v>
      </c>
      <c r="AG342" s="88">
        <f t="shared" si="175"/>
        <v>0</v>
      </c>
      <c r="AH342" s="91">
        <f t="shared" si="176"/>
        <v>0</v>
      </c>
      <c r="AI342" s="77" t="s">
        <v>84</v>
      </c>
      <c r="AJ342" s="77"/>
      <c r="AK342" s="77"/>
      <c r="AL342" s="77"/>
      <c r="AM342" s="77"/>
      <c r="AN342" s="92"/>
    </row>
    <row r="343" spans="1:40" s="47" customFormat="1" ht="13.5" outlineLevel="2">
      <c r="B343" s="76">
        <v>28</v>
      </c>
      <c r="C343" s="77" t="s">
        <v>458</v>
      </c>
      <c r="D343" s="77" t="s">
        <v>459</v>
      </c>
      <c r="E343" s="78" t="s">
        <v>460</v>
      </c>
      <c r="F343" s="77" t="s">
        <v>409</v>
      </c>
      <c r="G343" s="191"/>
      <c r="H343" s="79">
        <v>44175</v>
      </c>
      <c r="I343" s="80">
        <f t="shared" si="177"/>
        <v>2020</v>
      </c>
      <c r="J343" s="81" t="str">
        <f t="shared" si="178"/>
        <v>12</v>
      </c>
      <c r="K343" s="118">
        <v>5700000</v>
      </c>
      <c r="L343" s="82">
        <v>0</v>
      </c>
      <c r="M343" s="83">
        <f t="shared" si="185"/>
        <v>5700000</v>
      </c>
      <c r="N343" s="84" t="s">
        <v>65</v>
      </c>
      <c r="O343" s="85">
        <v>1</v>
      </c>
      <c r="P343" s="86">
        <f>IF($N343="정액법",VLOOKUP($O343,[1]Data!$J$3:$L$62,2),IF($N343="정률법",VLOOKUP($O343,[1]Data!$J$3:$L$62,3),"입력검증"))</f>
        <v>1</v>
      </c>
      <c r="Q343" s="108"/>
      <c r="R343" s="108"/>
      <c r="S343" s="108"/>
      <c r="T343" s="108"/>
      <c r="U343" s="108"/>
      <c r="V343" s="108"/>
      <c r="W343" s="108"/>
      <c r="X343" s="108"/>
      <c r="Y343" s="108"/>
      <c r="Z343" s="88">
        <f>IF($N343="정률법",IF((Z$27-$I343)&lt;0,0,IF((Z$27-$I343)=0,$M343*$P343/12*(12-$J343+1),IF((Z$27-$I343)&lt;$O343,($M343-SUM($P343:Y343))*$P343,IF((Z$27-$I343)=$O343,$M343-SUM($N343:Y343),0)))),IF($N343="정액법",IF((Z$27-$I343)&lt;0,0,IF((Z$27-$I343)=0,$M343*$P343/12*(12-$J343+1),IF((Z$27-$I343)&lt;$O343,$M343*$P343,IF((Z$27-$I343)=$O343,$M343-SUM($Q343:Y343),0))))))</f>
        <v>475000</v>
      </c>
      <c r="AA343" s="88">
        <f>IF($N343="정률법",IF((AA$27-$I343)&lt;0,0,IF((AA$27-$I343)=0,$M343*$P343/12*(12-$J343+1),IF((AA$27-$I343)&lt;$O343,($M343-SUM($P343:Z343))*$P343,IF((AA$27-$I343)=$O343,$M343-SUM($N343:Z343),0)))),IF($N343="정액법",IF((AA$27-$I343)&lt;0,0,IF((AA$27-$I343)=0,$M343*$P343/12*(12-$J343+1),IF((AA$27-$I343)&lt;$O343,$M343*$P343,IF((AA$27-$I343)=$O343,$M343-SUM($Q343:Z343),0))))))</f>
        <v>5225000</v>
      </c>
      <c r="AB343" s="88">
        <f>IF($N343="정률법",IF((AB$27-$I343)&lt;0,0,IF((AB$27-$I343)=0,$M343*$P343/12*(12-$J343+1),IF((AB$27-$I343)&lt;$O343,($M343-SUM($P343:AA343))*$P343,IF((AB$27-$I343)=$O343,$M343-SUM($N343:AA343),0)))),IF($N343="정액법",IF((AB$27-$I343)&lt;0,0,IF((AB$27-$I343)=0,$M343*$P343/12*(12-$J343+1),IF((AB$27-$I343)&lt;$O343,$M343*$P343,IF((AB$27-$I343)=$O343,$M343-SUM($Q343:AA343),0))))))</f>
        <v>0</v>
      </c>
      <c r="AC343" s="88">
        <f>IF($N343="정률법",IF((AC$27-$I343)&lt;0,0,IF((AC$27-$I343)=0,$M343*$P343/12*(12-$J343+1),IF((AC$27-$I343)&lt;$O343,($M343-SUM($P343:AB343))*$P343,IF((AC$27-$I343)=$O343,$M343-SUM($N343:AB343),0)))),IF($N343="정액법",IF((AC$27-$I343)&lt;0,0,IF((AC$27-$I343)=0,$M343*$P343/12*(12-$J343+1),IF((AC$27-$I343)&lt;$O343,$M343*$P343,IF((AC$27-$I343)=$O343,$M343-SUM($Q343:AB343),0))))))</f>
        <v>0</v>
      </c>
      <c r="AD343" s="88">
        <f>IF($N343="정률법",IF((AD$27-$I343)&lt;0,0,IF((AD$27-$I343)=0,$M343*$P343/12*(12-$J343+1),IF((AD$27-$I343)&lt;$O343,($M343-SUM($P343:AC343))*$P343,IF((AD$27-$I343)=$O343,$M343-SUM($N343:AC343),0)))),IF($N343="정액법",IF((AD$27-$I343)&lt;0,0,IF((AD$27-$I343)=0,$M343*$P343/12*(12-$J343+1),IF((AD$27-$I343)&lt;$O343,$M343*$P343,IF((AD$27-$I343)=$O343,$M343-SUM($Q343:AC343),0))))))</f>
        <v>0</v>
      </c>
      <c r="AE343" s="89"/>
      <c r="AF343" s="90">
        <f t="shared" si="186"/>
        <v>5700000</v>
      </c>
      <c r="AG343" s="88">
        <f t="shared" si="175"/>
        <v>0</v>
      </c>
      <c r="AH343" s="91">
        <f t="shared" si="176"/>
        <v>0</v>
      </c>
      <c r="AI343" s="77" t="s">
        <v>461</v>
      </c>
      <c r="AJ343" s="77"/>
      <c r="AK343" s="77"/>
      <c r="AL343" s="77"/>
      <c r="AM343" s="77"/>
      <c r="AN343" s="92"/>
    </row>
    <row r="344" spans="1:40" s="47" customFormat="1" ht="13.5" outlineLevel="2">
      <c r="B344" s="76">
        <v>29</v>
      </c>
      <c r="C344" s="77" t="s">
        <v>462</v>
      </c>
      <c r="D344" s="77" t="s">
        <v>463</v>
      </c>
      <c r="E344" s="78" t="s">
        <v>464</v>
      </c>
      <c r="F344" s="77">
        <v>1</v>
      </c>
      <c r="G344" s="191"/>
      <c r="H344" s="79">
        <v>44175</v>
      </c>
      <c r="I344" s="80">
        <f t="shared" si="177"/>
        <v>2020</v>
      </c>
      <c r="J344" s="81" t="str">
        <f t="shared" si="178"/>
        <v>12</v>
      </c>
      <c r="K344" s="118">
        <v>1850000</v>
      </c>
      <c r="L344" s="82">
        <v>0</v>
      </c>
      <c r="M344" s="83">
        <f t="shared" si="185"/>
        <v>1850000</v>
      </c>
      <c r="N344" s="84" t="s">
        <v>65</v>
      </c>
      <c r="O344" s="85">
        <v>1</v>
      </c>
      <c r="P344" s="86">
        <f>IF($N344="정액법",VLOOKUP($O344,[1]Data!$J$3:$L$62,2),IF($N344="정률법",VLOOKUP($O344,[1]Data!$J$3:$L$62,3),"입력검증"))</f>
        <v>1</v>
      </c>
      <c r="Q344" s="108"/>
      <c r="R344" s="108"/>
      <c r="S344" s="108"/>
      <c r="T344" s="108"/>
      <c r="U344" s="108"/>
      <c r="V344" s="108"/>
      <c r="W344" s="108"/>
      <c r="X344" s="108"/>
      <c r="Y344" s="108"/>
      <c r="Z344" s="88">
        <f>IF($N344="정률법",IF((Z$27-$I344)&lt;0,0,IF((Z$27-$I344)=0,$M344*$P344/12*(12-$J344+1),IF((Z$27-$I344)&lt;$O344,($M344-SUM($P344:Y344))*$P344,IF((Z$27-$I344)=$O344,$M344-SUM($N344:Y344),0)))),IF($N344="정액법",IF((Z$27-$I344)&lt;0,0,IF((Z$27-$I344)=0,$M344*$P344/12*(12-$J344+1),IF((Z$27-$I344)&lt;$O344,$M344*$P344,IF((Z$27-$I344)=$O344,$M344-SUM($Q344:Y344),0))))))</f>
        <v>154166.66666666666</v>
      </c>
      <c r="AA344" s="88">
        <f>IF($N344="정률법",IF((AA$27-$I344)&lt;0,0,IF((AA$27-$I344)=0,$M344*$P344/12*(12-$J344+1),IF((AA$27-$I344)&lt;$O344,($M344-SUM($P344:Z344))*$P344,IF((AA$27-$I344)=$O344,$M344-SUM($N344:Z344),0)))),IF($N344="정액법",IF((AA$27-$I344)&lt;0,0,IF((AA$27-$I344)=0,$M344*$P344/12*(12-$J344+1),IF((AA$27-$I344)&lt;$O344,$M344*$P344,IF((AA$27-$I344)=$O344,$M344-SUM($Q344:Z344),0))))))</f>
        <v>1695833.3333333333</v>
      </c>
      <c r="AB344" s="88">
        <f>IF($N344="정률법",IF((AB$27-$I344)&lt;0,0,IF((AB$27-$I344)=0,$M344*$P344/12*(12-$J344+1),IF((AB$27-$I344)&lt;$O344,($M344-SUM($P344:AA344))*$P344,IF((AB$27-$I344)=$O344,$M344-SUM($N344:AA344),0)))),IF($N344="정액법",IF((AB$27-$I344)&lt;0,0,IF((AB$27-$I344)=0,$M344*$P344/12*(12-$J344+1),IF((AB$27-$I344)&lt;$O344,$M344*$P344,IF((AB$27-$I344)=$O344,$M344-SUM($Q344:AA344),0))))))</f>
        <v>0</v>
      </c>
      <c r="AC344" s="88">
        <f>IF($N344="정률법",IF((AC$27-$I344)&lt;0,0,IF((AC$27-$I344)=0,$M344*$P344/12*(12-$J344+1),IF((AC$27-$I344)&lt;$O344,($M344-SUM($P344:AB344))*$P344,IF((AC$27-$I344)=$O344,$M344-SUM($N344:AB344),0)))),IF($N344="정액법",IF((AC$27-$I344)&lt;0,0,IF((AC$27-$I344)=0,$M344*$P344/12*(12-$J344+1),IF((AC$27-$I344)&lt;$O344,$M344*$P344,IF((AC$27-$I344)=$O344,$M344-SUM($Q344:AB344),0))))))</f>
        <v>0</v>
      </c>
      <c r="AD344" s="88">
        <f>IF($N344="정률법",IF((AD$27-$I344)&lt;0,0,IF((AD$27-$I344)=0,$M344*$P344/12*(12-$J344+1),IF((AD$27-$I344)&lt;$O344,($M344-SUM($P344:AC344))*$P344,IF((AD$27-$I344)=$O344,$M344-SUM($N344:AC344),0)))),IF($N344="정액법",IF((AD$27-$I344)&lt;0,0,IF((AD$27-$I344)=0,$M344*$P344/12*(12-$J344+1),IF((AD$27-$I344)&lt;$O344,$M344*$P344,IF((AD$27-$I344)=$O344,$M344-SUM($Q344:AC344),0))))))</f>
        <v>0</v>
      </c>
      <c r="AE344" s="89"/>
      <c r="AF344" s="90">
        <f t="shared" si="186"/>
        <v>1850000</v>
      </c>
      <c r="AG344" s="88">
        <f t="shared" si="175"/>
        <v>0</v>
      </c>
      <c r="AH344" s="91">
        <f t="shared" si="176"/>
        <v>0</v>
      </c>
      <c r="AI344" s="77" t="s">
        <v>461</v>
      </c>
      <c r="AJ344" s="77"/>
      <c r="AK344" s="77"/>
      <c r="AL344" s="77"/>
      <c r="AM344" s="77"/>
      <c r="AN344" s="92"/>
    </row>
    <row r="345" spans="1:40" s="47" customFormat="1" ht="13.5" outlineLevel="2">
      <c r="B345" s="76">
        <v>30</v>
      </c>
      <c r="C345" s="77" t="s">
        <v>465</v>
      </c>
      <c r="D345" s="77" t="s">
        <v>466</v>
      </c>
      <c r="E345" s="78" t="s">
        <v>467</v>
      </c>
      <c r="F345" s="77">
        <v>1</v>
      </c>
      <c r="G345" s="191"/>
      <c r="H345" s="79">
        <v>44175</v>
      </c>
      <c r="I345" s="80">
        <f t="shared" si="177"/>
        <v>2020</v>
      </c>
      <c r="J345" s="81" t="str">
        <f t="shared" si="178"/>
        <v>12</v>
      </c>
      <c r="K345" s="118">
        <v>1650000</v>
      </c>
      <c r="L345" s="82">
        <v>0</v>
      </c>
      <c r="M345" s="83">
        <f t="shared" si="185"/>
        <v>1650000</v>
      </c>
      <c r="N345" s="84" t="s">
        <v>65</v>
      </c>
      <c r="O345" s="85">
        <v>1</v>
      </c>
      <c r="P345" s="86">
        <f>IF($N345="정액법",VLOOKUP($O345,[1]Data!$J$3:$L$62,2),IF($N345="정률법",VLOOKUP($O345,[1]Data!$J$3:$L$62,3),"입력검증"))</f>
        <v>1</v>
      </c>
      <c r="Q345" s="108"/>
      <c r="R345" s="108"/>
      <c r="S345" s="108"/>
      <c r="T345" s="108"/>
      <c r="U345" s="108"/>
      <c r="V345" s="108"/>
      <c r="W345" s="108"/>
      <c r="X345" s="108"/>
      <c r="Y345" s="108"/>
      <c r="Z345" s="88">
        <f>IF($N345="정률법",IF((Z$27-$I345)&lt;0,0,IF((Z$27-$I345)=0,$M345*$P345/12*(12-$J345+1),IF((Z$27-$I345)&lt;$O345,($M345-SUM($P345:Y345))*$P345,IF((Z$27-$I345)=$O345,$M345-SUM($N345:Y345),0)))),IF($N345="정액법",IF((Z$27-$I345)&lt;0,0,IF((Z$27-$I345)=0,$M345*$P345/12*(12-$J345+1),IF((Z$27-$I345)&lt;$O345,$M345*$P345,IF((Z$27-$I345)=$O345,$M345-SUM($Q345:Y345),0))))))</f>
        <v>137500</v>
      </c>
      <c r="AA345" s="88">
        <f>IF($N345="정률법",IF((AA$27-$I345)&lt;0,0,IF((AA$27-$I345)=0,$M345*$P345/12*(12-$J345+1),IF((AA$27-$I345)&lt;$O345,($M345-SUM($P345:Z345))*$P345,IF((AA$27-$I345)=$O345,$M345-SUM($N345:Z345),0)))),IF($N345="정액법",IF((AA$27-$I345)&lt;0,0,IF((AA$27-$I345)=0,$M345*$P345/12*(12-$J345+1),IF((AA$27-$I345)&lt;$O345,$M345*$P345,IF((AA$27-$I345)=$O345,$M345-SUM($Q345:Z345),0))))))</f>
        <v>1512500</v>
      </c>
      <c r="AB345" s="88">
        <f>IF($N345="정률법",IF((AB$27-$I345)&lt;0,0,IF((AB$27-$I345)=0,$M345*$P345/12*(12-$J345+1),IF((AB$27-$I345)&lt;$O345,($M345-SUM($P345:AA345))*$P345,IF((AB$27-$I345)=$O345,$M345-SUM($N345:AA345),0)))),IF($N345="정액법",IF((AB$27-$I345)&lt;0,0,IF((AB$27-$I345)=0,$M345*$P345/12*(12-$J345+1),IF((AB$27-$I345)&lt;$O345,$M345*$P345,IF((AB$27-$I345)=$O345,$M345-SUM($Q345:AA345),0))))))</f>
        <v>0</v>
      </c>
      <c r="AC345" s="88">
        <f>IF($N345="정률법",IF((AC$27-$I345)&lt;0,0,IF((AC$27-$I345)=0,$M345*$P345/12*(12-$J345+1),IF((AC$27-$I345)&lt;$O345,($M345-SUM($P345:AB345))*$P345,IF((AC$27-$I345)=$O345,$M345-SUM($N345:AB345),0)))),IF($N345="정액법",IF((AC$27-$I345)&lt;0,0,IF((AC$27-$I345)=0,$M345*$P345/12*(12-$J345+1),IF((AC$27-$I345)&lt;$O345,$M345*$P345,IF((AC$27-$I345)=$O345,$M345-SUM($Q345:AB345),0))))))</f>
        <v>0</v>
      </c>
      <c r="AD345" s="88">
        <f>IF($N345="정률법",IF((AD$27-$I345)&lt;0,0,IF((AD$27-$I345)=0,$M345*$P345/12*(12-$J345+1),IF((AD$27-$I345)&lt;$O345,($M345-SUM($P345:AC345))*$P345,IF((AD$27-$I345)=$O345,$M345-SUM($N345:AC345),0)))),IF($N345="정액법",IF((AD$27-$I345)&lt;0,0,IF((AD$27-$I345)=0,$M345*$P345/12*(12-$J345+1),IF((AD$27-$I345)&lt;$O345,$M345*$P345,IF((AD$27-$I345)=$O345,$M345-SUM($Q345:AC345),0))))))</f>
        <v>0</v>
      </c>
      <c r="AE345" s="89"/>
      <c r="AF345" s="90">
        <f t="shared" si="186"/>
        <v>1650000</v>
      </c>
      <c r="AG345" s="88">
        <f t="shared" si="175"/>
        <v>0</v>
      </c>
      <c r="AH345" s="91">
        <f t="shared" si="176"/>
        <v>0</v>
      </c>
      <c r="AI345" s="77" t="s">
        <v>461</v>
      </c>
      <c r="AJ345" s="77"/>
      <c r="AK345" s="77"/>
      <c r="AL345" s="77"/>
      <c r="AM345" s="77"/>
      <c r="AN345" s="92"/>
    </row>
    <row r="346" spans="1:40" s="47" customFormat="1" ht="13.5" outlineLevel="2">
      <c r="B346" s="76">
        <v>31</v>
      </c>
      <c r="C346" s="77" t="s">
        <v>468</v>
      </c>
      <c r="D346" s="77" t="s">
        <v>469</v>
      </c>
      <c r="E346" s="78" t="s">
        <v>470</v>
      </c>
      <c r="F346" s="77">
        <v>1</v>
      </c>
      <c r="G346" s="191"/>
      <c r="H346" s="79">
        <v>44175</v>
      </c>
      <c r="I346" s="80">
        <f t="shared" si="177"/>
        <v>2020</v>
      </c>
      <c r="J346" s="81" t="str">
        <f t="shared" si="178"/>
        <v>12</v>
      </c>
      <c r="K346" s="118">
        <v>150000</v>
      </c>
      <c r="L346" s="82">
        <v>0</v>
      </c>
      <c r="M346" s="83">
        <f t="shared" si="185"/>
        <v>150000</v>
      </c>
      <c r="N346" s="84" t="s">
        <v>65</v>
      </c>
      <c r="O346" s="85">
        <v>1</v>
      </c>
      <c r="P346" s="86">
        <f>IF($N346="정액법",VLOOKUP($O346,[1]Data!$J$3:$L$62,2),IF($N346="정률법",VLOOKUP($O346,[1]Data!$J$3:$L$62,3),"입력검증"))</f>
        <v>1</v>
      </c>
      <c r="Q346" s="108"/>
      <c r="R346" s="108"/>
      <c r="S346" s="108"/>
      <c r="T346" s="108"/>
      <c r="U346" s="108"/>
      <c r="V346" s="108"/>
      <c r="W346" s="108"/>
      <c r="X346" s="108"/>
      <c r="Y346" s="108"/>
      <c r="Z346" s="88">
        <f>IF($N346="정률법",IF((Z$27-$I346)&lt;0,0,IF((Z$27-$I346)=0,$M346*$P346/12*(12-$J346+1),IF((Z$27-$I346)&lt;$O346,($M346-SUM($P346:Y346))*$P346,IF((Z$27-$I346)=$O346,$M346-SUM($N346:Y346),0)))),IF($N346="정액법",IF((Z$27-$I346)&lt;0,0,IF((Z$27-$I346)=0,$M346*$P346/12*(12-$J346+1),IF((Z$27-$I346)&lt;$O346,$M346*$P346,IF((Z$27-$I346)=$O346,$M346-SUM($Q346:Y346),0))))))</f>
        <v>12500</v>
      </c>
      <c r="AA346" s="88">
        <f>IF($N346="정률법",IF((AA$27-$I346)&lt;0,0,IF((AA$27-$I346)=0,$M346*$P346/12*(12-$J346+1),IF((AA$27-$I346)&lt;$O346,($M346-SUM($P346:Z346))*$P346,IF((AA$27-$I346)=$O346,$M346-SUM($N346:Z346),0)))),IF($N346="정액법",IF((AA$27-$I346)&lt;0,0,IF((AA$27-$I346)=0,$M346*$P346/12*(12-$J346+1),IF((AA$27-$I346)&lt;$O346,$M346*$P346,IF((AA$27-$I346)=$O346,$M346-SUM($Q346:Z346),0))))))</f>
        <v>137500</v>
      </c>
      <c r="AB346" s="88">
        <f>IF($N346="정률법",IF((AB$27-$I346)&lt;0,0,IF((AB$27-$I346)=0,$M346*$P346/12*(12-$J346+1),IF((AB$27-$I346)&lt;$O346,($M346-SUM($P346:AA346))*$P346,IF((AB$27-$I346)=$O346,$M346-SUM($N346:AA346),0)))),IF($N346="정액법",IF((AB$27-$I346)&lt;0,0,IF((AB$27-$I346)=0,$M346*$P346/12*(12-$J346+1),IF((AB$27-$I346)&lt;$O346,$M346*$P346,IF((AB$27-$I346)=$O346,$M346-SUM($Q346:AA346),0))))))</f>
        <v>0</v>
      </c>
      <c r="AC346" s="88">
        <f>IF($N346="정률법",IF((AC$27-$I346)&lt;0,0,IF((AC$27-$I346)=0,$M346*$P346/12*(12-$J346+1),IF((AC$27-$I346)&lt;$O346,($M346-SUM($P346:AB346))*$P346,IF((AC$27-$I346)=$O346,$M346-SUM($N346:AB346),0)))),IF($N346="정액법",IF((AC$27-$I346)&lt;0,0,IF((AC$27-$I346)=0,$M346*$P346/12*(12-$J346+1),IF((AC$27-$I346)&lt;$O346,$M346*$P346,IF((AC$27-$I346)=$O346,$M346-SUM($Q346:AB346),0))))))</f>
        <v>0</v>
      </c>
      <c r="AD346" s="88">
        <f>IF($N346="정률법",IF((AD$27-$I346)&lt;0,0,IF((AD$27-$I346)=0,$M346*$P346/12*(12-$J346+1),IF((AD$27-$I346)&lt;$O346,($M346-SUM($P346:AC346))*$P346,IF((AD$27-$I346)=$O346,$M346-SUM($N346:AC346),0)))),IF($N346="정액법",IF((AD$27-$I346)&lt;0,0,IF((AD$27-$I346)=0,$M346*$P346/12*(12-$J346+1),IF((AD$27-$I346)&lt;$O346,$M346*$P346,IF((AD$27-$I346)=$O346,$M346-SUM($Q346:AC346),0))))))</f>
        <v>0</v>
      </c>
      <c r="AE346" s="89"/>
      <c r="AF346" s="90">
        <f t="shared" si="186"/>
        <v>150000</v>
      </c>
      <c r="AG346" s="88">
        <f t="shared" si="175"/>
        <v>0</v>
      </c>
      <c r="AH346" s="91">
        <f t="shared" si="176"/>
        <v>0</v>
      </c>
      <c r="AI346" s="77" t="s">
        <v>461</v>
      </c>
      <c r="AJ346" s="77"/>
      <c r="AK346" s="77"/>
      <c r="AL346" s="77"/>
      <c r="AM346" s="77"/>
      <c r="AN346" s="92"/>
    </row>
    <row r="347" spans="1:40" s="47" customFormat="1" ht="13.5" outlineLevel="2">
      <c r="B347" s="76">
        <v>32</v>
      </c>
      <c r="C347" s="77" t="s">
        <v>471</v>
      </c>
      <c r="D347" s="77" t="s">
        <v>472</v>
      </c>
      <c r="E347" s="78" t="s">
        <v>473</v>
      </c>
      <c r="F347" s="77">
        <v>1</v>
      </c>
      <c r="G347" s="191"/>
      <c r="H347" s="79">
        <v>44175</v>
      </c>
      <c r="I347" s="80">
        <f t="shared" si="177"/>
        <v>2020</v>
      </c>
      <c r="J347" s="81" t="str">
        <f t="shared" si="178"/>
        <v>12</v>
      </c>
      <c r="K347" s="118">
        <v>200000</v>
      </c>
      <c r="L347" s="82">
        <v>0</v>
      </c>
      <c r="M347" s="83">
        <f t="shared" si="185"/>
        <v>200000</v>
      </c>
      <c r="N347" s="84" t="s">
        <v>65</v>
      </c>
      <c r="O347" s="85">
        <v>1</v>
      </c>
      <c r="P347" s="86">
        <f>IF($N347="정액법",VLOOKUP($O347,[1]Data!$J$3:$L$62,2),IF($N347="정률법",VLOOKUP($O347,[1]Data!$J$3:$L$62,3),"입력검증"))</f>
        <v>1</v>
      </c>
      <c r="Q347" s="108"/>
      <c r="R347" s="108"/>
      <c r="S347" s="108"/>
      <c r="T347" s="108"/>
      <c r="U347" s="108"/>
      <c r="V347" s="108"/>
      <c r="W347" s="108"/>
      <c r="X347" s="108"/>
      <c r="Y347" s="108"/>
      <c r="Z347" s="88">
        <f>IF($N347="정률법",IF((Z$27-$I347)&lt;0,0,IF((Z$27-$I347)=0,$M347*$P347/12*(12-$J347+1),IF((Z$27-$I347)&lt;$O347,($M347-SUM($P347:Y347))*$P347,IF((Z$27-$I347)=$O347,$M347-SUM($N347:Y347),0)))),IF($N347="정액법",IF((Z$27-$I347)&lt;0,0,IF((Z$27-$I347)=0,$M347*$P347/12*(12-$J347+1),IF((Z$27-$I347)&lt;$O347,$M347*$P347,IF((Z$27-$I347)=$O347,$M347-SUM($Q347:Y347),0))))))</f>
        <v>16666.666666666668</v>
      </c>
      <c r="AA347" s="88">
        <f>IF($N347="정률법",IF((AA$27-$I347)&lt;0,0,IF((AA$27-$I347)=0,$M347*$P347/12*(12-$J347+1),IF((AA$27-$I347)&lt;$O347,($M347-SUM($P347:Z347))*$P347,IF((AA$27-$I347)=$O347,$M347-SUM($N347:Z347),0)))),IF($N347="정액법",IF((AA$27-$I347)&lt;0,0,IF((AA$27-$I347)=0,$M347*$P347/12*(12-$J347+1),IF((AA$27-$I347)&lt;$O347,$M347*$P347,IF((AA$27-$I347)=$O347,$M347-SUM($Q347:Z347),0))))))</f>
        <v>183333.33333333334</v>
      </c>
      <c r="AB347" s="88">
        <f>IF($N347="정률법",IF((AB$27-$I347)&lt;0,0,IF((AB$27-$I347)=0,$M347*$P347/12*(12-$J347+1),IF((AB$27-$I347)&lt;$O347,($M347-SUM($P347:AA347))*$P347,IF((AB$27-$I347)=$O347,$M347-SUM($N347:AA347),0)))),IF($N347="정액법",IF((AB$27-$I347)&lt;0,0,IF((AB$27-$I347)=0,$M347*$P347/12*(12-$J347+1),IF((AB$27-$I347)&lt;$O347,$M347*$P347,IF((AB$27-$I347)=$O347,$M347-SUM($Q347:AA347),0))))))</f>
        <v>0</v>
      </c>
      <c r="AC347" s="88">
        <f>IF($N347="정률법",IF((AC$27-$I347)&lt;0,0,IF((AC$27-$I347)=0,$M347*$P347/12*(12-$J347+1),IF((AC$27-$I347)&lt;$O347,($M347-SUM($P347:AB347))*$P347,IF((AC$27-$I347)=$O347,$M347-SUM($N347:AB347),0)))),IF($N347="정액법",IF((AC$27-$I347)&lt;0,0,IF((AC$27-$I347)=0,$M347*$P347/12*(12-$J347+1),IF((AC$27-$I347)&lt;$O347,$M347*$P347,IF((AC$27-$I347)=$O347,$M347-SUM($Q347:AB347),0))))))</f>
        <v>0</v>
      </c>
      <c r="AD347" s="88">
        <f>IF($N347="정률법",IF((AD$27-$I347)&lt;0,0,IF((AD$27-$I347)=0,$M347*$P347/12*(12-$J347+1),IF((AD$27-$I347)&lt;$O347,($M347-SUM($P347:AC347))*$P347,IF((AD$27-$I347)=$O347,$M347-SUM($N347:AC347),0)))),IF($N347="정액법",IF((AD$27-$I347)&lt;0,0,IF((AD$27-$I347)=0,$M347*$P347/12*(12-$J347+1),IF((AD$27-$I347)&lt;$O347,$M347*$P347,IF((AD$27-$I347)=$O347,$M347-SUM($Q347:AC347),0))))))</f>
        <v>0</v>
      </c>
      <c r="AE347" s="89"/>
      <c r="AF347" s="90">
        <f t="shared" si="186"/>
        <v>200000</v>
      </c>
      <c r="AG347" s="88">
        <f t="shared" si="175"/>
        <v>0</v>
      </c>
      <c r="AH347" s="91">
        <f t="shared" si="176"/>
        <v>0</v>
      </c>
      <c r="AI347" s="77" t="s">
        <v>461</v>
      </c>
      <c r="AJ347" s="77"/>
      <c r="AK347" s="77"/>
      <c r="AL347" s="77"/>
      <c r="AM347" s="77"/>
      <c r="AN347" s="92"/>
    </row>
    <row r="348" spans="1:40" s="47" customFormat="1" ht="13.5" outlineLevel="2">
      <c r="B348" s="76">
        <v>33</v>
      </c>
      <c r="C348" s="208" t="s">
        <v>474</v>
      </c>
      <c r="D348" s="77" t="s">
        <v>475</v>
      </c>
      <c r="E348" s="78" t="s">
        <v>476</v>
      </c>
      <c r="F348" s="77">
        <v>1</v>
      </c>
      <c r="G348" s="191"/>
      <c r="H348" s="79">
        <v>44175</v>
      </c>
      <c r="I348" s="80">
        <f t="shared" si="177"/>
        <v>2020</v>
      </c>
      <c r="J348" s="81" t="str">
        <f t="shared" si="178"/>
        <v>12</v>
      </c>
      <c r="K348" s="118">
        <v>150000</v>
      </c>
      <c r="L348" s="82"/>
      <c r="M348" s="83">
        <f t="shared" si="181"/>
        <v>150000</v>
      </c>
      <c r="N348" s="84" t="s">
        <v>65</v>
      </c>
      <c r="O348" s="85">
        <v>1</v>
      </c>
      <c r="P348" s="86">
        <f>IF($N348="정액법",VLOOKUP($O348,[1]Data!$J$3:$L$62,2),IF($N348="정률법",VLOOKUP($O348,[1]Data!$J$3:$L$62,3),"입력검증"))</f>
        <v>1</v>
      </c>
      <c r="Q348" s="108"/>
      <c r="R348" s="108"/>
      <c r="S348" s="108"/>
      <c r="T348" s="108"/>
      <c r="U348" s="108"/>
      <c r="V348" s="108"/>
      <c r="W348" s="108"/>
      <c r="X348" s="108"/>
      <c r="Y348" s="108"/>
      <c r="Z348" s="88">
        <f>IF($N348="정률법",IF((Z$27-$I348)&lt;0,0,IF((Z$27-$I348)=0,$M348*$P348/12*(12-$J348+1),IF((Z$27-$I348)&lt;$O348,($M348-SUM($P348:Y348))*$P348,IF((Z$27-$I348)=$O348,$M348-SUM($N348:Y348),0)))),IF($N348="정액법",IF((Z$27-$I348)&lt;0,0,IF((Z$27-$I348)=0,$M348*$P348/12*(12-$J348+1),IF((Z$27-$I348)&lt;$O348,$M348*$P348,IF((Z$27-$I348)=$O348,$M348-SUM($Q348:Y348),0))))))</f>
        <v>12500</v>
      </c>
      <c r="AA348" s="88">
        <f>IF($N348="정률법",IF((AA$27-$I348)&lt;0,0,IF((AA$27-$I348)=0,$M348*$P348/12*(12-$J348+1),IF((AA$27-$I348)&lt;$O348,($M348-SUM($P348:Z348))*$P348,IF((AA$27-$I348)=$O348,$M348-SUM($N348:Z348),0)))),IF($N348="정액법",IF((AA$27-$I348)&lt;0,0,IF((AA$27-$I348)=0,$M348*$P348/12*(12-$J348+1),IF((AA$27-$I348)&lt;$O348,$M348*$P348,IF((AA$27-$I348)=$O348,$M348-SUM($Q348:Z348),0))))))</f>
        <v>137500</v>
      </c>
      <c r="AB348" s="88">
        <f>IF($N348="정률법",IF((AB$27-$I348)&lt;0,0,IF((AB$27-$I348)=0,$M348*$P348/12*(12-$J348+1),IF((AB$27-$I348)&lt;$O348,($M348-SUM($P348:AA348))*$P348,IF((AB$27-$I348)=$O348,$M348-SUM($N348:AA348),0)))),IF($N348="정액법",IF((AB$27-$I348)&lt;0,0,IF((AB$27-$I348)=0,$M348*$P348/12*(12-$J348+1),IF((AB$27-$I348)&lt;$O348,$M348*$P348,IF((AB$27-$I348)=$O348,$M348-SUM($Q348:AA348),0))))))</f>
        <v>0</v>
      </c>
      <c r="AC348" s="88">
        <f>IF($N348="정률법",IF((AC$27-$I348)&lt;0,0,IF((AC$27-$I348)=0,$M348*$P348/12*(12-$J348+1),IF((AC$27-$I348)&lt;$O348,($M348-SUM($P348:AB348))*$P348,IF((AC$27-$I348)=$O348,$M348-SUM($N348:AB348),0)))),IF($N348="정액법",IF((AC$27-$I348)&lt;0,0,IF((AC$27-$I348)=0,$M348*$P348/12*(12-$J348+1),IF((AC$27-$I348)&lt;$O348,$M348*$P348,IF((AC$27-$I348)=$O348,$M348-SUM($Q348:AB348),0))))))</f>
        <v>0</v>
      </c>
      <c r="AD348" s="88">
        <f>IF($N348="정률법",IF((AD$27-$I348)&lt;0,0,IF((AD$27-$I348)=0,$M348*$P348/12*(12-$J348+1),IF((AD$27-$I348)&lt;$O348,($M348-SUM($P348:AC348))*$P348,IF((AD$27-$I348)=$O348,$M348-SUM($N348:AC348),0)))),IF($N348="정액법",IF((AD$27-$I348)&lt;0,0,IF((AD$27-$I348)=0,$M348*$P348/12*(12-$J348+1),IF((AD$27-$I348)&lt;$O348,$M348*$P348,IF((AD$27-$I348)=$O348,$M348-SUM($Q348:AC348),0))))))</f>
        <v>0</v>
      </c>
      <c r="AE348" s="89"/>
      <c r="AF348" s="90">
        <f t="shared" si="182"/>
        <v>150000</v>
      </c>
      <c r="AG348" s="88">
        <f t="shared" si="175"/>
        <v>0</v>
      </c>
      <c r="AH348" s="91">
        <f t="shared" si="176"/>
        <v>0</v>
      </c>
      <c r="AI348" s="77" t="s">
        <v>461</v>
      </c>
      <c r="AJ348" s="77"/>
      <c r="AK348" s="77"/>
      <c r="AL348" s="77"/>
      <c r="AM348" s="77"/>
      <c r="AN348" s="92"/>
    </row>
    <row r="349" spans="1:40" s="47" customFormat="1" ht="13.5" outlineLevel="2">
      <c r="B349" s="76">
        <v>34</v>
      </c>
      <c r="C349" s="209"/>
      <c r="D349" s="77" t="s">
        <v>477</v>
      </c>
      <c r="E349" s="78" t="s">
        <v>478</v>
      </c>
      <c r="F349" s="77">
        <v>1</v>
      </c>
      <c r="G349" s="191"/>
      <c r="H349" s="79">
        <v>44175</v>
      </c>
      <c r="I349" s="80">
        <f t="shared" si="177"/>
        <v>2020</v>
      </c>
      <c r="J349" s="81" t="str">
        <f t="shared" si="178"/>
        <v>12</v>
      </c>
      <c r="K349" s="118">
        <v>3500000</v>
      </c>
      <c r="L349" s="82">
        <v>0</v>
      </c>
      <c r="M349" s="83">
        <f t="shared" si="181"/>
        <v>3500000</v>
      </c>
      <c r="N349" s="84" t="s">
        <v>65</v>
      </c>
      <c r="O349" s="85">
        <v>1</v>
      </c>
      <c r="P349" s="86">
        <f>IF($N349="정액법",VLOOKUP($O349,[1]Data!$J$3:$L$62,2),IF($N349="정률법",VLOOKUP($O349,[1]Data!$J$3:$L$62,3),"입력검증"))</f>
        <v>1</v>
      </c>
      <c r="Q349" s="108"/>
      <c r="R349" s="108"/>
      <c r="S349" s="108"/>
      <c r="T349" s="108"/>
      <c r="U349" s="108"/>
      <c r="V349" s="108"/>
      <c r="W349" s="108"/>
      <c r="X349" s="108"/>
      <c r="Y349" s="108"/>
      <c r="Z349" s="88">
        <f>IF($N349="정률법",IF((Z$27-$I349)&lt;0,0,IF((Z$27-$I349)=0,$M349*$P349/12*(12-$J349+1),IF((Z$27-$I349)&lt;$O349,($M349-SUM($P349:Y349))*$P349,IF((Z$27-$I349)=$O349,$M349-SUM($N349:Y349),0)))),IF($N349="정액법",IF((Z$27-$I349)&lt;0,0,IF((Z$27-$I349)=0,$M349*$P349/12*(12-$J349+1),IF((Z$27-$I349)&lt;$O349,$M349*$P349,IF((Z$27-$I349)=$O349,$M349-SUM($Q349:Y349),0))))))</f>
        <v>291666.66666666669</v>
      </c>
      <c r="AA349" s="88">
        <f>IF($N349="정률법",IF((AA$27-$I349)&lt;0,0,IF((AA$27-$I349)=0,$M349*$P349/12*(12-$J349+1),IF((AA$27-$I349)&lt;$O349,($M349-SUM($P349:Z349))*$P349,IF((AA$27-$I349)=$O349,$M349-SUM($N349:Z349),0)))),IF($N349="정액법",IF((AA$27-$I349)&lt;0,0,IF((AA$27-$I349)=0,$M349*$P349/12*(12-$J349+1),IF((AA$27-$I349)&lt;$O349,$M349*$P349,IF((AA$27-$I349)=$O349,$M349-SUM($Q349:Z349),0))))))</f>
        <v>3208333.3333333335</v>
      </c>
      <c r="AB349" s="88">
        <f>IF($N349="정률법",IF((AB$27-$I349)&lt;0,0,IF((AB$27-$I349)=0,$M349*$P349/12*(12-$J349+1),IF((AB$27-$I349)&lt;$O349,($M349-SUM($P349:AA349))*$P349,IF((AB$27-$I349)=$O349,$M349-SUM($N349:AA349),0)))),IF($N349="정액법",IF((AB$27-$I349)&lt;0,0,IF((AB$27-$I349)=0,$M349*$P349/12*(12-$J349+1),IF((AB$27-$I349)&lt;$O349,$M349*$P349,IF((AB$27-$I349)=$O349,$M349-SUM($Q349:AA349),0))))))</f>
        <v>0</v>
      </c>
      <c r="AC349" s="88">
        <f>IF($N349="정률법",IF((AC$27-$I349)&lt;0,0,IF((AC$27-$I349)=0,$M349*$P349/12*(12-$J349+1),IF((AC$27-$I349)&lt;$O349,($M349-SUM($P349:AB349))*$P349,IF((AC$27-$I349)=$O349,$M349-SUM($N349:AB349),0)))),IF($N349="정액법",IF((AC$27-$I349)&lt;0,0,IF((AC$27-$I349)=0,$M349*$P349/12*(12-$J349+1),IF((AC$27-$I349)&lt;$O349,$M349*$P349,IF((AC$27-$I349)=$O349,$M349-SUM($Q349:AB349),0))))))</f>
        <v>0</v>
      </c>
      <c r="AD349" s="88">
        <f>IF($N349="정률법",IF((AD$27-$I349)&lt;0,0,IF((AD$27-$I349)=0,$M349*$P349/12*(12-$J349+1),IF((AD$27-$I349)&lt;$O349,($M349-SUM($P349:AC349))*$P349,IF((AD$27-$I349)=$O349,$M349-SUM($N349:AC349),0)))),IF($N349="정액법",IF((AD$27-$I349)&lt;0,0,IF((AD$27-$I349)=0,$M349*$P349/12*(12-$J349+1),IF((AD$27-$I349)&lt;$O349,$M349*$P349,IF((AD$27-$I349)=$O349,$M349-SUM($Q349:AC349),0))))))</f>
        <v>0</v>
      </c>
      <c r="AE349" s="89"/>
      <c r="AF349" s="90">
        <f t="shared" si="182"/>
        <v>3500000</v>
      </c>
      <c r="AG349" s="88">
        <f t="shared" si="175"/>
        <v>0</v>
      </c>
      <c r="AH349" s="91">
        <f t="shared" si="176"/>
        <v>0</v>
      </c>
      <c r="AI349" s="77" t="s">
        <v>84</v>
      </c>
      <c r="AJ349" s="77"/>
      <c r="AK349" s="77"/>
      <c r="AL349" s="77"/>
      <c r="AM349" s="77"/>
      <c r="AN349" s="92"/>
    </row>
    <row r="350" spans="1:40" s="47" customFormat="1" ht="13.5" outlineLevel="1">
      <c r="A350" s="119"/>
      <c r="B350" s="94"/>
      <c r="C350" s="95" t="s">
        <v>66</v>
      </c>
      <c r="D350" s="94"/>
      <c r="E350" s="96"/>
      <c r="F350" s="94"/>
      <c r="G350" s="97">
        <f>+G316</f>
        <v>2020</v>
      </c>
      <c r="H350" s="98"/>
      <c r="I350" s="98"/>
      <c r="J350" s="98"/>
      <c r="K350" s="99">
        <f>SUM(K316:K349)</f>
        <v>150530767</v>
      </c>
      <c r="L350" s="99">
        <f>SUM(L316:L349)</f>
        <v>33334735</v>
      </c>
      <c r="M350" s="99">
        <f>SUM(M316:M349)</f>
        <v>183865502</v>
      </c>
      <c r="N350" s="96"/>
      <c r="O350" s="96"/>
      <c r="P350" s="100"/>
      <c r="Q350" s="101">
        <f>SUM(N316:N349)</f>
        <v>0</v>
      </c>
      <c r="R350" s="101">
        <f t="shared" ref="R350:AD350" si="187">SUM(R316:R349)</f>
        <v>0</v>
      </c>
      <c r="S350" s="101">
        <f t="shared" si="187"/>
        <v>0</v>
      </c>
      <c r="T350" s="101">
        <f t="shared" si="187"/>
        <v>0</v>
      </c>
      <c r="U350" s="101">
        <f t="shared" si="187"/>
        <v>0</v>
      </c>
      <c r="V350" s="101">
        <f t="shared" si="187"/>
        <v>0</v>
      </c>
      <c r="W350" s="101">
        <f t="shared" si="187"/>
        <v>0</v>
      </c>
      <c r="X350" s="101">
        <f t="shared" si="187"/>
        <v>0</v>
      </c>
      <c r="Y350" s="101">
        <f t="shared" si="187"/>
        <v>0</v>
      </c>
      <c r="Z350" s="101">
        <f t="shared" si="187"/>
        <v>34143852.41133333</v>
      </c>
      <c r="AA350" s="101">
        <f t="shared" si="187"/>
        <v>73173012.534666657</v>
      </c>
      <c r="AB350" s="101">
        <f t="shared" si="187"/>
        <v>17801819.618000001</v>
      </c>
      <c r="AC350" s="101">
        <f t="shared" si="187"/>
        <v>17801819.618000001</v>
      </c>
      <c r="AD350" s="102">
        <f t="shared" si="187"/>
        <v>17801819.618000001</v>
      </c>
      <c r="AE350" s="103"/>
      <c r="AF350" s="104">
        <f>SUM(AF316:AF349)</f>
        <v>160722323.80000001</v>
      </c>
      <c r="AG350" s="101">
        <f>SUM(AG316:AG349)</f>
        <v>23143178.199999988</v>
      </c>
      <c r="AH350" s="105">
        <f>SUM(AH316:AH349)</f>
        <v>18525392</v>
      </c>
      <c r="AI350" s="101"/>
      <c r="AJ350" s="101"/>
      <c r="AK350" s="101"/>
      <c r="AL350" s="101"/>
      <c r="AM350" s="101"/>
      <c r="AN350" s="106"/>
    </row>
    <row r="351" spans="1:40" s="47" customFormat="1" ht="13.5" outlineLevel="2">
      <c r="B351" s="76">
        <v>1</v>
      </c>
      <c r="C351" s="77"/>
      <c r="D351" s="77"/>
      <c r="E351" s="78"/>
      <c r="F351" s="77"/>
      <c r="G351" s="191">
        <v>2021</v>
      </c>
      <c r="H351" s="79"/>
      <c r="I351" s="80">
        <f>VALUE(LEFT(TEXT($H351,"yyyy-mm-dd"),4))</f>
        <v>1900</v>
      </c>
      <c r="J351" s="81" t="str">
        <f>MID(TEXT($H351,"yyyy-mm-dd"),6,2)</f>
        <v>01</v>
      </c>
      <c r="K351" s="82"/>
      <c r="L351" s="82"/>
      <c r="M351" s="83">
        <f>K351+L351</f>
        <v>0</v>
      </c>
      <c r="N351" s="84" t="s">
        <v>75</v>
      </c>
      <c r="O351" s="85">
        <v>10</v>
      </c>
      <c r="P351" s="86">
        <f>IF($N351="정액법",VLOOKUP($O351,[1]Data!$J$3:$L$62,2),IF($N351="정률법",VLOOKUP($O351,[1]Data!$J$3:$L$62,3),"입력검증"))</f>
        <v>0.25900000000000001</v>
      </c>
      <c r="Q351" s="108"/>
      <c r="R351" s="108"/>
      <c r="S351" s="108"/>
      <c r="T351" s="108"/>
      <c r="U351" s="108"/>
      <c r="V351" s="108"/>
      <c r="W351" s="108"/>
      <c r="X351" s="108"/>
      <c r="Y351" s="108"/>
      <c r="Z351" s="108"/>
      <c r="AA351" s="88">
        <f>IF($N351="정률법",IF((AA$27-$I351)&lt;0,0,IF((AA$27-$I351)=0,$M351*$P351/12*(12-$J351+1),IF((AA$27-$I351)&lt;$O351,($M351-SUM($P351:Z351))*$P351,IF((AA$27-$I351)=$O351,$M351-SUM($N351:Z351),0)))),IF($N351="정액법",IF((AA$27-$I351)&lt;0,0,IF((AA$27-$I351)=0,$M351*$P351/12*(12-$J351+1),IF((AA$27-$I351)&lt;$O351,$M351*$P351,IF((AA$27-$I351)=$O351,$M351-SUM($Q351:Z351),0))))))</f>
        <v>0</v>
      </c>
      <c r="AB351" s="88">
        <f>IF($N351="정률법",IF((AB$27-$I351)&lt;0,0,IF((AB$27-$I351)=0,$M351*$P351/12*(12-$J351+1),IF((AB$27-$I351)&lt;$O351,($M351-SUM($P351:AA351))*$P351,IF((AB$27-$I351)=$O351,$M351-SUM($N351:AA351),0)))),IF($N351="정액법",IF((AB$27-$I351)&lt;0,0,IF((AB$27-$I351)=0,$M351*$P351/12*(12-$J351+1),IF((AB$27-$I351)&lt;$O351,$M351*$P351,IF((AB$27-$I351)=$O351,$M351-SUM($Q351:AA351),0))))))</f>
        <v>0</v>
      </c>
      <c r="AC351" s="88">
        <f>IF($N351="정률법",IF((AC$27-$I351)&lt;0,0,IF((AC$27-$I351)=0,$M351*$P351/12*(12-$J351+1),IF((AC$27-$I351)&lt;$O351,($M351-SUM($P351:AB351))*$P351,IF((AC$27-$I351)=$O351,$M351-SUM($N351:AB351),0)))),IF($N351="정액법",IF((AC$27-$I351)&lt;0,0,IF((AC$27-$I351)=0,$M351*$P351/12*(12-$J351+1),IF((AC$27-$I351)&lt;$O351,$M351*$P351,IF((AC$27-$I351)=$O351,$M351-SUM($Q351:AB351),0))))))</f>
        <v>0</v>
      </c>
      <c r="AD351" s="88">
        <f>IF($N351="정률법",IF((AD$27-$I351)&lt;0,0,IF((AD$27-$I351)=0,$M351*$P351/12*(12-$J351+1),IF((AD$27-$I351)&lt;$O351,($M351-SUM($P351:AC351))*$P351,IF((AD$27-$I351)=$O351,$M351-SUM($N351:AC351),0)))),IF($N351="정액법",IF((AD$27-$I351)&lt;0,0,IF((AD$27-$I351)=0,$M351*$P351/12*(12-$J351+1),IF((AD$27-$I351)&lt;$O351,$M351*$P351,IF((AD$27-$I351)=$O351,$M351-SUM($Q351:AC351),0))))))</f>
        <v>0</v>
      </c>
      <c r="AE351" s="89"/>
      <c r="AF351" s="90">
        <f>SUM(Q351:AE351)</f>
        <v>0</v>
      </c>
      <c r="AG351" s="88">
        <f t="shared" ref="AG351:AG360" si="188">M351-AF351</f>
        <v>0</v>
      </c>
      <c r="AH351" s="91">
        <f t="shared" ref="AH351:AH360" si="189">IFERROR(INT(AG351*K351/M351),0)</f>
        <v>0</v>
      </c>
      <c r="AI351" s="77"/>
      <c r="AJ351" s="77"/>
      <c r="AK351" s="77"/>
      <c r="AL351" s="77"/>
      <c r="AM351" s="77"/>
      <c r="AN351" s="92"/>
    </row>
    <row r="352" spans="1:40" s="47" customFormat="1" ht="13.5" outlineLevel="2">
      <c r="B352" s="76">
        <v>2</v>
      </c>
      <c r="C352" s="77"/>
      <c r="D352" s="77"/>
      <c r="E352" s="78"/>
      <c r="F352" s="77"/>
      <c r="G352" s="191"/>
      <c r="H352" s="79"/>
      <c r="I352" s="80">
        <f t="shared" ref="I352:I360" si="190">VALUE(LEFT(TEXT($H352,"yyyy-mm-dd"),4))</f>
        <v>1900</v>
      </c>
      <c r="J352" s="81" t="str">
        <f t="shared" ref="J352:J360" si="191">MID(TEXT($H352,"yyyy-mm-dd"),6,2)</f>
        <v>01</v>
      </c>
      <c r="K352" s="82"/>
      <c r="L352" s="120"/>
      <c r="M352" s="83">
        <f t="shared" ref="M352:M376" si="192">K352+L352</f>
        <v>0</v>
      </c>
      <c r="N352" s="84" t="s">
        <v>75</v>
      </c>
      <c r="O352" s="85">
        <v>10</v>
      </c>
      <c r="P352" s="86">
        <f>IF($N352="정액법",VLOOKUP($O352,[1]Data!$J$3:$L$62,2),IF($N352="정률법",VLOOKUP($O352,[1]Data!$J$3:$L$62,3),"입력검증"))</f>
        <v>0.25900000000000001</v>
      </c>
      <c r="Q352" s="108"/>
      <c r="R352" s="108"/>
      <c r="S352" s="108"/>
      <c r="T352" s="108"/>
      <c r="U352" s="108"/>
      <c r="V352" s="108"/>
      <c r="W352" s="108"/>
      <c r="X352" s="108"/>
      <c r="Y352" s="108"/>
      <c r="Z352" s="108"/>
      <c r="AA352" s="88">
        <f>IF($N352="정률법",IF((AA$27-$I352)&lt;0,0,IF((AA$27-$I352)=0,$M352*$P352/12*(12-$J352+1),IF((AA$27-$I352)&lt;$O352,($M352-SUM($P352:Z352))*$P352,IF((AA$27-$I352)=$O352,$M352-SUM($N352:Z352),0)))),IF($N352="정액법",IF((AA$27-$I352)&lt;0,0,IF((AA$27-$I352)=0,$M352*$P352/12*(12-$J352+1),IF((AA$27-$I352)&lt;$O352,$M352*$P352,IF((AA$27-$I352)=$O352,$M352-SUM($Q352:Z352),0))))))</f>
        <v>0</v>
      </c>
      <c r="AB352" s="88">
        <f>IF($N352="정률법",IF((AB$27-$I352)&lt;0,0,IF((AB$27-$I352)=0,$M352*$P352/12*(12-$J352+1),IF((AB$27-$I352)&lt;$O352,($M352-SUM($P352:AA352))*$P352,IF((AB$27-$I352)=$O352,$M352-SUM($N352:AA352),0)))),IF($N352="정액법",IF((AB$27-$I352)&lt;0,0,IF((AB$27-$I352)=0,$M352*$P352/12*(12-$J352+1),IF((AB$27-$I352)&lt;$O352,$M352*$P352,IF((AB$27-$I352)=$O352,$M352-SUM($Q352:AA352),0))))))</f>
        <v>0</v>
      </c>
      <c r="AC352" s="88">
        <f>IF($N352="정률법",IF((AC$27-$I352)&lt;0,0,IF((AC$27-$I352)=0,$M352*$P352/12*(12-$J352+1),IF((AC$27-$I352)&lt;$O352,($M352-SUM($P352:AB352))*$P352,IF((AC$27-$I352)=$O352,$M352-SUM($N352:AB352),0)))),IF($N352="정액법",IF((AC$27-$I352)&lt;0,0,IF((AC$27-$I352)=0,$M352*$P352/12*(12-$J352+1),IF((AC$27-$I352)&lt;$O352,$M352*$P352,IF((AC$27-$I352)=$O352,$M352-SUM($Q352:AB352),0))))))</f>
        <v>0</v>
      </c>
      <c r="AD352" s="88">
        <f>IF($N352="정률법",IF((AD$27-$I352)&lt;0,0,IF((AD$27-$I352)=0,$M352*$P352/12*(12-$J352+1),IF((AD$27-$I352)&lt;$O352,($M352-SUM($P352:AC352))*$P352,IF((AD$27-$I352)=$O352,$M352-SUM($N352:AC352),0)))),IF($N352="정액법",IF((AD$27-$I352)&lt;0,0,IF((AD$27-$I352)=0,$M352*$P352/12*(12-$J352+1),IF((AD$27-$I352)&lt;$O352,$M352*$P352,IF((AD$27-$I352)=$O352,$M352-SUM($Q352:AC352),0))))))</f>
        <v>0</v>
      </c>
      <c r="AE352" s="89"/>
      <c r="AF352" s="90">
        <f t="shared" ref="AF352:AF360" si="193">SUM(Q352:AE352)</f>
        <v>0</v>
      </c>
      <c r="AG352" s="88">
        <f t="shared" si="188"/>
        <v>0</v>
      </c>
      <c r="AH352" s="91">
        <f t="shared" si="189"/>
        <v>0</v>
      </c>
      <c r="AI352" s="77"/>
      <c r="AJ352" s="77"/>
      <c r="AK352" s="77"/>
      <c r="AL352" s="77"/>
      <c r="AM352" s="77"/>
      <c r="AN352" s="92"/>
    </row>
    <row r="353" spans="2:40" s="47" customFormat="1" ht="13.5" outlineLevel="2">
      <c r="B353" s="76">
        <v>3</v>
      </c>
      <c r="C353" s="77"/>
      <c r="D353" s="77"/>
      <c r="E353" s="78"/>
      <c r="F353" s="77"/>
      <c r="G353" s="191"/>
      <c r="H353" s="79"/>
      <c r="I353" s="80">
        <f t="shared" si="190"/>
        <v>1900</v>
      </c>
      <c r="J353" s="81" t="str">
        <f t="shared" si="191"/>
        <v>01</v>
      </c>
      <c r="K353" s="82"/>
      <c r="L353" s="82"/>
      <c r="M353" s="83">
        <f t="shared" si="192"/>
        <v>0</v>
      </c>
      <c r="N353" s="84" t="s">
        <v>75</v>
      </c>
      <c r="O353" s="85">
        <v>15</v>
      </c>
      <c r="P353" s="86">
        <f>IF($N353="정액법",VLOOKUP($O353,[1]Data!$J$3:$L$62,2),IF($N353="정률법",VLOOKUP($O353,[1]Data!$J$3:$L$62,3),"입력검증"))</f>
        <v>0.182</v>
      </c>
      <c r="Q353" s="108"/>
      <c r="R353" s="108"/>
      <c r="S353" s="108"/>
      <c r="T353" s="108"/>
      <c r="U353" s="108"/>
      <c r="V353" s="108"/>
      <c r="W353" s="108"/>
      <c r="X353" s="108"/>
      <c r="Y353" s="108"/>
      <c r="Z353" s="108"/>
      <c r="AA353" s="88">
        <f>IF($N353="정률법",IF((AA$27-$I353)&lt;0,0,IF((AA$27-$I353)=0,$M353*$P353/12*(12-$J353+1),IF((AA$27-$I353)&lt;$O353,($M353-SUM($P353:Z353))*$P353,IF((AA$27-$I353)=$O353,$M353-SUM($N353:Z353),0)))),IF($N353="정액법",IF((AA$27-$I353)&lt;0,0,IF((AA$27-$I353)=0,$M353*$P353/12*(12-$J353+1),IF((AA$27-$I353)&lt;$O353,$M353*$P353,IF((AA$27-$I353)=$O353,$M353-SUM($Q353:Z353),0))))))</f>
        <v>0</v>
      </c>
      <c r="AB353" s="88">
        <f>IF($N353="정률법",IF((AB$27-$I353)&lt;0,0,IF((AB$27-$I353)=0,$M353*$P353/12*(12-$J353+1),IF((AB$27-$I353)&lt;$O353,($M353-SUM($P353:AA353))*$P353,IF((AB$27-$I353)=$O353,$M353-SUM($N353:AA353),0)))),IF($N353="정액법",IF((AB$27-$I353)&lt;0,0,IF((AB$27-$I353)=0,$M353*$P353/12*(12-$J353+1),IF((AB$27-$I353)&lt;$O353,$M353*$P353,IF((AB$27-$I353)=$O353,$M353-SUM($Q353:AA353),0))))))</f>
        <v>0</v>
      </c>
      <c r="AC353" s="88">
        <f>IF($N353="정률법",IF((AC$27-$I353)&lt;0,0,IF((AC$27-$I353)=0,$M353*$P353/12*(12-$J353+1),IF((AC$27-$I353)&lt;$O353,($M353-SUM($P353:AB353))*$P353,IF((AC$27-$I353)=$O353,$M353-SUM($N353:AB353),0)))),IF($N353="정액법",IF((AC$27-$I353)&lt;0,0,IF((AC$27-$I353)=0,$M353*$P353/12*(12-$J353+1),IF((AC$27-$I353)&lt;$O353,$M353*$P353,IF((AC$27-$I353)=$O353,$M353-SUM($Q353:AB353),0))))))</f>
        <v>0</v>
      </c>
      <c r="AD353" s="88">
        <f>IF($N353="정률법",IF((AD$27-$I353)&lt;0,0,IF((AD$27-$I353)=0,$M353*$P353/12*(12-$J353+1),IF((AD$27-$I353)&lt;$O353,($M353-SUM($P353:AC353))*$P353,IF((AD$27-$I353)=$O353,$M353-SUM($N353:AC353),0)))),IF($N353="정액법",IF((AD$27-$I353)&lt;0,0,IF((AD$27-$I353)=0,$M353*$P353/12*(12-$J353+1),IF((AD$27-$I353)&lt;$O353,$M353*$P353,IF((AD$27-$I353)=$O353,$M353-SUM($Q353:AC353),0))))))</f>
        <v>0</v>
      </c>
      <c r="AE353" s="89"/>
      <c r="AF353" s="90">
        <f t="shared" si="193"/>
        <v>0</v>
      </c>
      <c r="AG353" s="88">
        <f t="shared" si="188"/>
        <v>0</v>
      </c>
      <c r="AH353" s="91">
        <f t="shared" si="189"/>
        <v>0</v>
      </c>
      <c r="AI353" s="77"/>
      <c r="AJ353" s="77"/>
      <c r="AK353" s="77"/>
      <c r="AL353" s="77"/>
      <c r="AM353" s="77"/>
      <c r="AN353" s="92"/>
    </row>
    <row r="354" spans="2:40" s="47" customFormat="1" ht="13.5" outlineLevel="2">
      <c r="B354" s="76">
        <v>4</v>
      </c>
      <c r="C354" s="77"/>
      <c r="D354" s="77"/>
      <c r="E354" s="78"/>
      <c r="F354" s="77"/>
      <c r="G354" s="191"/>
      <c r="H354" s="79"/>
      <c r="I354" s="80">
        <f t="shared" si="190"/>
        <v>1900</v>
      </c>
      <c r="J354" s="81" t="str">
        <f t="shared" si="191"/>
        <v>01</v>
      </c>
      <c r="K354" s="82"/>
      <c r="L354" s="82"/>
      <c r="M354" s="83">
        <f t="shared" si="192"/>
        <v>0</v>
      </c>
      <c r="N354" s="84" t="s">
        <v>75</v>
      </c>
      <c r="O354" s="85">
        <v>15</v>
      </c>
      <c r="P354" s="86">
        <f>IF($N354="정액법",VLOOKUP($O354,[1]Data!$J$3:$L$62,2),IF($N354="정률법",VLOOKUP($O354,[1]Data!$J$3:$L$62,3),"입력검증"))</f>
        <v>0.182</v>
      </c>
      <c r="Q354" s="108"/>
      <c r="R354" s="108"/>
      <c r="S354" s="108"/>
      <c r="T354" s="108"/>
      <c r="U354" s="108"/>
      <c r="V354" s="108"/>
      <c r="W354" s="108"/>
      <c r="X354" s="108"/>
      <c r="Y354" s="108"/>
      <c r="Z354" s="108"/>
      <c r="AA354" s="88">
        <f>IF($N354="정률법",IF((AA$27-$I354)&lt;0,0,IF((AA$27-$I354)=0,$M354*$P354/12*(12-$J354+1),IF((AA$27-$I354)&lt;$O354,($M354-SUM($P354:Z354))*$P354,IF((AA$27-$I354)=$O354,$M354-SUM($N354:Z354),0)))),IF($N354="정액법",IF((AA$27-$I354)&lt;0,0,IF((AA$27-$I354)=0,$M354*$P354/12*(12-$J354+1),IF((AA$27-$I354)&lt;$O354,$M354*$P354,IF((AA$27-$I354)=$O354,$M354-SUM($Q354:Z354),0))))))</f>
        <v>0</v>
      </c>
      <c r="AB354" s="88">
        <f>IF($N354="정률법",IF((AB$27-$I354)&lt;0,0,IF((AB$27-$I354)=0,$M354*$P354/12*(12-$J354+1),IF((AB$27-$I354)&lt;$O354,($M354-SUM($P354:AA354))*$P354,IF((AB$27-$I354)=$O354,$M354-SUM($N354:AA354),0)))),IF($N354="정액법",IF((AB$27-$I354)&lt;0,0,IF((AB$27-$I354)=0,$M354*$P354/12*(12-$J354+1),IF((AB$27-$I354)&lt;$O354,$M354*$P354,IF((AB$27-$I354)=$O354,$M354-SUM($Q354:AA354),0))))))</f>
        <v>0</v>
      </c>
      <c r="AC354" s="88">
        <f>IF($N354="정률법",IF((AC$27-$I354)&lt;0,0,IF((AC$27-$I354)=0,$M354*$P354/12*(12-$J354+1),IF((AC$27-$I354)&lt;$O354,($M354-SUM($P354:AB354))*$P354,IF((AC$27-$I354)=$O354,$M354-SUM($N354:AB354),0)))),IF($N354="정액법",IF((AC$27-$I354)&lt;0,0,IF((AC$27-$I354)=0,$M354*$P354/12*(12-$J354+1),IF((AC$27-$I354)&lt;$O354,$M354*$P354,IF((AC$27-$I354)=$O354,$M354-SUM($Q354:AB354),0))))))</f>
        <v>0</v>
      </c>
      <c r="AD354" s="88">
        <f>IF($N354="정률법",IF((AD$27-$I354)&lt;0,0,IF((AD$27-$I354)=0,$M354*$P354/12*(12-$J354+1),IF((AD$27-$I354)&lt;$O354,($M354-SUM($P354:AC354))*$P354,IF((AD$27-$I354)=$O354,$M354-SUM($N354:AC354),0)))),IF($N354="정액법",IF((AD$27-$I354)&lt;0,0,IF((AD$27-$I354)=0,$M354*$P354/12*(12-$J354+1),IF((AD$27-$I354)&lt;$O354,$M354*$P354,IF((AD$27-$I354)=$O354,$M354-SUM($Q354:AC354),0))))))</f>
        <v>0</v>
      </c>
      <c r="AE354" s="89"/>
      <c r="AF354" s="90">
        <f t="shared" si="193"/>
        <v>0</v>
      </c>
      <c r="AG354" s="88">
        <f t="shared" si="188"/>
        <v>0</v>
      </c>
      <c r="AH354" s="91">
        <f t="shared" si="189"/>
        <v>0</v>
      </c>
      <c r="AI354" s="77"/>
      <c r="AJ354" s="77"/>
      <c r="AK354" s="77"/>
      <c r="AL354" s="77"/>
      <c r="AM354" s="77"/>
      <c r="AN354" s="92"/>
    </row>
    <row r="355" spans="2:40" s="47" customFormat="1" ht="13.5" outlineLevel="2">
      <c r="B355" s="76">
        <v>5</v>
      </c>
      <c r="C355" s="77"/>
      <c r="D355" s="77"/>
      <c r="E355" s="78"/>
      <c r="F355" s="77"/>
      <c r="G355" s="191"/>
      <c r="H355" s="79"/>
      <c r="I355" s="80">
        <f t="shared" si="190"/>
        <v>1900</v>
      </c>
      <c r="J355" s="81" t="str">
        <f t="shared" si="191"/>
        <v>01</v>
      </c>
      <c r="K355" s="82"/>
      <c r="L355" s="82"/>
      <c r="M355" s="83">
        <f t="shared" si="192"/>
        <v>0</v>
      </c>
      <c r="N355" s="84" t="s">
        <v>75</v>
      </c>
      <c r="O355" s="85">
        <v>15</v>
      </c>
      <c r="P355" s="86">
        <f>IF($N355="정액법",VLOOKUP($O355,[1]Data!$J$3:$L$62,2),IF($N355="정률법",VLOOKUP($O355,[1]Data!$J$3:$L$62,3),"입력검증"))</f>
        <v>0.182</v>
      </c>
      <c r="Q355" s="108"/>
      <c r="R355" s="108"/>
      <c r="S355" s="108"/>
      <c r="T355" s="108"/>
      <c r="U355" s="108"/>
      <c r="V355" s="108"/>
      <c r="W355" s="108"/>
      <c r="X355" s="108"/>
      <c r="Y355" s="108"/>
      <c r="Z355" s="108"/>
      <c r="AA355" s="88">
        <f>IF($N355="정률법",IF((AA$27-$I355)&lt;0,0,IF((AA$27-$I355)=0,$M355*$P355/12*(12-$J355+1),IF((AA$27-$I355)&lt;$O355,($M355-SUM($P355:Z355))*$P355,IF((AA$27-$I355)=$O355,$M355-SUM($N355:Z355),0)))),IF($N355="정액법",IF((AA$27-$I355)&lt;0,0,IF((AA$27-$I355)=0,$M355*$P355/12*(12-$J355+1),IF((AA$27-$I355)&lt;$O355,$M355*$P355,IF((AA$27-$I355)=$O355,$M355-SUM($Q355:Z355),0))))))</f>
        <v>0</v>
      </c>
      <c r="AB355" s="88">
        <f>IF($N355="정률법",IF((AB$27-$I355)&lt;0,0,IF((AB$27-$I355)=0,$M355*$P355/12*(12-$J355+1),IF((AB$27-$I355)&lt;$O355,($M355-SUM($P355:AA355))*$P355,IF((AB$27-$I355)=$O355,$M355-SUM($N355:AA355),0)))),IF($N355="정액법",IF((AB$27-$I355)&lt;0,0,IF((AB$27-$I355)=0,$M355*$P355/12*(12-$J355+1),IF((AB$27-$I355)&lt;$O355,$M355*$P355,IF((AB$27-$I355)=$O355,$M355-SUM($Q355:AA355),0))))))</f>
        <v>0</v>
      </c>
      <c r="AC355" s="88">
        <f>IF($N355="정률법",IF((AC$27-$I355)&lt;0,0,IF((AC$27-$I355)=0,$M355*$P355/12*(12-$J355+1),IF((AC$27-$I355)&lt;$O355,($M355-SUM($P355:AB355))*$P355,IF((AC$27-$I355)=$O355,$M355-SUM($N355:AB355),0)))),IF($N355="정액법",IF((AC$27-$I355)&lt;0,0,IF((AC$27-$I355)=0,$M355*$P355/12*(12-$J355+1),IF((AC$27-$I355)&lt;$O355,$M355*$P355,IF((AC$27-$I355)=$O355,$M355-SUM($Q355:AB355),0))))))</f>
        <v>0</v>
      </c>
      <c r="AD355" s="88">
        <f>IF($N355="정률법",IF((AD$27-$I355)&lt;0,0,IF((AD$27-$I355)=0,$M355*$P355/12*(12-$J355+1),IF((AD$27-$I355)&lt;$O355,($M355-SUM($P355:AC355))*$P355,IF((AD$27-$I355)=$O355,$M355-SUM($N355:AC355),0)))),IF($N355="정액법",IF((AD$27-$I355)&lt;0,0,IF((AD$27-$I355)=0,$M355*$P355/12*(12-$J355+1),IF((AD$27-$I355)&lt;$O355,$M355*$P355,IF((AD$27-$I355)=$O355,$M355-SUM($Q355:AC355),0))))))</f>
        <v>0</v>
      </c>
      <c r="AE355" s="89"/>
      <c r="AF355" s="90">
        <f t="shared" si="193"/>
        <v>0</v>
      </c>
      <c r="AG355" s="88">
        <f t="shared" si="188"/>
        <v>0</v>
      </c>
      <c r="AH355" s="91">
        <f t="shared" si="189"/>
        <v>0</v>
      </c>
      <c r="AI355" s="77"/>
      <c r="AJ355" s="77"/>
      <c r="AK355" s="77"/>
      <c r="AL355" s="77"/>
      <c r="AM355" s="77"/>
      <c r="AN355" s="92"/>
    </row>
    <row r="356" spans="2:40" s="47" customFormat="1" ht="13.5" outlineLevel="2">
      <c r="B356" s="76">
        <v>6</v>
      </c>
      <c r="C356" s="77"/>
      <c r="D356" s="77"/>
      <c r="E356" s="78"/>
      <c r="F356" s="77"/>
      <c r="G356" s="191"/>
      <c r="H356" s="79"/>
      <c r="I356" s="80">
        <f t="shared" si="190"/>
        <v>1900</v>
      </c>
      <c r="J356" s="81" t="str">
        <f t="shared" si="191"/>
        <v>01</v>
      </c>
      <c r="K356" s="82"/>
      <c r="L356" s="82"/>
      <c r="M356" s="83">
        <f t="shared" si="192"/>
        <v>0</v>
      </c>
      <c r="N356" s="84" t="s">
        <v>75</v>
      </c>
      <c r="O356" s="85">
        <v>15</v>
      </c>
      <c r="P356" s="86">
        <f>IF($N356="정액법",VLOOKUP($O356,[1]Data!$J$3:$L$62,2),IF($N356="정률법",VLOOKUP($O356,[1]Data!$J$3:$L$62,3),"입력검증"))</f>
        <v>0.182</v>
      </c>
      <c r="Q356" s="108"/>
      <c r="R356" s="108"/>
      <c r="S356" s="108"/>
      <c r="T356" s="108"/>
      <c r="U356" s="108"/>
      <c r="V356" s="108"/>
      <c r="W356" s="108"/>
      <c r="X356" s="108"/>
      <c r="Y356" s="108"/>
      <c r="Z356" s="108"/>
      <c r="AA356" s="88">
        <f>IF($N356="정률법",IF((AA$27-$I356)&lt;0,0,IF((AA$27-$I356)=0,$M356*$P356/12*(12-$J356+1),IF((AA$27-$I356)&lt;$O356,($M356-SUM($P356:Z356))*$P356,IF((AA$27-$I356)=$O356,$M356-SUM($N356:Z356),0)))),IF($N356="정액법",IF((AA$27-$I356)&lt;0,0,IF((AA$27-$I356)=0,$M356*$P356/12*(12-$J356+1),IF((AA$27-$I356)&lt;$O356,$M356*$P356,IF((AA$27-$I356)=$O356,$M356-SUM($Q356:Z356),0))))))</f>
        <v>0</v>
      </c>
      <c r="AB356" s="88">
        <f>IF($N356="정률법",IF((AB$27-$I356)&lt;0,0,IF((AB$27-$I356)=0,$M356*$P356/12*(12-$J356+1),IF((AB$27-$I356)&lt;$O356,($M356-SUM($P356:AA356))*$P356,IF((AB$27-$I356)=$O356,$M356-SUM($N356:AA356),0)))),IF($N356="정액법",IF((AB$27-$I356)&lt;0,0,IF((AB$27-$I356)=0,$M356*$P356/12*(12-$J356+1),IF((AB$27-$I356)&lt;$O356,$M356*$P356,IF((AB$27-$I356)=$O356,$M356-SUM($Q356:AA356),0))))))</f>
        <v>0</v>
      </c>
      <c r="AC356" s="88">
        <f>IF($N356="정률법",IF((AC$27-$I356)&lt;0,0,IF((AC$27-$I356)=0,$M356*$P356/12*(12-$J356+1),IF((AC$27-$I356)&lt;$O356,($M356-SUM($P356:AB356))*$P356,IF((AC$27-$I356)=$O356,$M356-SUM($N356:AB356),0)))),IF($N356="정액법",IF((AC$27-$I356)&lt;0,0,IF((AC$27-$I356)=0,$M356*$P356/12*(12-$J356+1),IF((AC$27-$I356)&lt;$O356,$M356*$P356,IF((AC$27-$I356)=$O356,$M356-SUM($Q356:AB356),0))))))</f>
        <v>0</v>
      </c>
      <c r="AD356" s="88">
        <f>IF($N356="정률법",IF((AD$27-$I356)&lt;0,0,IF((AD$27-$I356)=0,$M356*$P356/12*(12-$J356+1),IF((AD$27-$I356)&lt;$O356,($M356-SUM($P356:AC356))*$P356,IF((AD$27-$I356)=$O356,$M356-SUM($N356:AC356),0)))),IF($N356="정액법",IF((AD$27-$I356)&lt;0,0,IF((AD$27-$I356)=0,$M356*$P356/12*(12-$J356+1),IF((AD$27-$I356)&lt;$O356,$M356*$P356,IF((AD$27-$I356)=$O356,$M356-SUM($Q356:AC356),0))))))</f>
        <v>0</v>
      </c>
      <c r="AE356" s="89"/>
      <c r="AF356" s="90">
        <f t="shared" si="193"/>
        <v>0</v>
      </c>
      <c r="AG356" s="88">
        <f t="shared" si="188"/>
        <v>0</v>
      </c>
      <c r="AH356" s="91">
        <f t="shared" si="189"/>
        <v>0</v>
      </c>
      <c r="AI356" s="77"/>
      <c r="AJ356" s="77"/>
      <c r="AK356" s="77"/>
      <c r="AL356" s="77"/>
      <c r="AM356" s="77"/>
      <c r="AN356" s="92"/>
    </row>
    <row r="357" spans="2:40" s="47" customFormat="1" ht="13.5" outlineLevel="2">
      <c r="B357" s="76">
        <v>7</v>
      </c>
      <c r="C357" s="77"/>
      <c r="D357" s="77"/>
      <c r="E357" s="78"/>
      <c r="F357" s="77"/>
      <c r="G357" s="191"/>
      <c r="H357" s="79"/>
      <c r="I357" s="80">
        <f t="shared" si="190"/>
        <v>1900</v>
      </c>
      <c r="J357" s="81" t="str">
        <f t="shared" si="191"/>
        <v>01</v>
      </c>
      <c r="K357" s="82"/>
      <c r="L357" s="82"/>
      <c r="M357" s="83">
        <f t="shared" si="192"/>
        <v>0</v>
      </c>
      <c r="N357" s="84" t="s">
        <v>75</v>
      </c>
      <c r="O357" s="85">
        <v>15</v>
      </c>
      <c r="P357" s="86">
        <f>IF($N357="정액법",VLOOKUP($O357,[1]Data!$J$3:$L$62,2),IF($N357="정률법",VLOOKUP($O357,[1]Data!$J$3:$L$62,3),"입력검증"))</f>
        <v>0.182</v>
      </c>
      <c r="Q357" s="108"/>
      <c r="R357" s="108"/>
      <c r="S357" s="108"/>
      <c r="T357" s="108"/>
      <c r="U357" s="108"/>
      <c r="V357" s="108"/>
      <c r="W357" s="108"/>
      <c r="X357" s="108"/>
      <c r="Y357" s="108"/>
      <c r="Z357" s="108"/>
      <c r="AA357" s="88">
        <f>IF($N357="정률법",IF((AA$27-$I357)&lt;0,0,IF((AA$27-$I357)=0,$M357*$P357/12*(12-$J357+1),IF((AA$27-$I357)&lt;$O357,($M357-SUM($P357:Z357))*$P357,IF((AA$27-$I357)=$O357,$M357-SUM($N357:Z357),0)))),IF($N357="정액법",IF((AA$27-$I357)&lt;0,0,IF((AA$27-$I357)=0,$M357*$P357/12*(12-$J357+1),IF((AA$27-$I357)&lt;$O357,$M357*$P357,IF((AA$27-$I357)=$O357,$M357-SUM($Q357:Z357),0))))))</f>
        <v>0</v>
      </c>
      <c r="AB357" s="88">
        <f>IF($N357="정률법",IF((AB$27-$I357)&lt;0,0,IF((AB$27-$I357)=0,$M357*$P357/12*(12-$J357+1),IF((AB$27-$I357)&lt;$O357,($M357-SUM($P357:AA357))*$P357,IF((AB$27-$I357)=$O357,$M357-SUM($N357:AA357),0)))),IF($N357="정액법",IF((AB$27-$I357)&lt;0,0,IF((AB$27-$I357)=0,$M357*$P357/12*(12-$J357+1),IF((AB$27-$I357)&lt;$O357,$M357*$P357,IF((AB$27-$I357)=$O357,$M357-SUM($Q357:AA357),0))))))</f>
        <v>0</v>
      </c>
      <c r="AC357" s="88">
        <f>IF($N357="정률법",IF((AC$27-$I357)&lt;0,0,IF((AC$27-$I357)=0,$M357*$P357/12*(12-$J357+1),IF((AC$27-$I357)&lt;$O357,($M357-SUM($P357:AB357))*$P357,IF((AC$27-$I357)=$O357,$M357-SUM($N357:AB357),0)))),IF($N357="정액법",IF((AC$27-$I357)&lt;0,0,IF((AC$27-$I357)=0,$M357*$P357/12*(12-$J357+1),IF((AC$27-$I357)&lt;$O357,$M357*$P357,IF((AC$27-$I357)=$O357,$M357-SUM($Q357:AB357),0))))))</f>
        <v>0</v>
      </c>
      <c r="AD357" s="88">
        <f>IF($N357="정률법",IF((AD$27-$I357)&lt;0,0,IF((AD$27-$I357)=0,$M357*$P357/12*(12-$J357+1),IF((AD$27-$I357)&lt;$O357,($M357-SUM($P357:AC357))*$P357,IF((AD$27-$I357)=$O357,$M357-SUM($N357:AC357),0)))),IF($N357="정액법",IF((AD$27-$I357)&lt;0,0,IF((AD$27-$I357)=0,$M357*$P357/12*(12-$J357+1),IF((AD$27-$I357)&lt;$O357,$M357*$P357,IF((AD$27-$I357)=$O357,$M357-SUM($Q357:AC357),0))))))</f>
        <v>0</v>
      </c>
      <c r="AE357" s="89"/>
      <c r="AF357" s="90">
        <f t="shared" si="193"/>
        <v>0</v>
      </c>
      <c r="AG357" s="88">
        <f t="shared" si="188"/>
        <v>0</v>
      </c>
      <c r="AH357" s="91">
        <f t="shared" si="189"/>
        <v>0</v>
      </c>
      <c r="AI357" s="77"/>
      <c r="AJ357" s="77"/>
      <c r="AK357" s="77"/>
      <c r="AL357" s="77"/>
      <c r="AM357" s="77"/>
      <c r="AN357" s="92"/>
    </row>
    <row r="358" spans="2:40" s="47" customFormat="1" ht="13.5" outlineLevel="2">
      <c r="B358" s="76">
        <v>8</v>
      </c>
      <c r="C358" s="77"/>
      <c r="D358" s="77"/>
      <c r="E358" s="78"/>
      <c r="F358" s="77"/>
      <c r="G358" s="191"/>
      <c r="H358" s="79"/>
      <c r="I358" s="80">
        <f t="shared" si="190"/>
        <v>1900</v>
      </c>
      <c r="J358" s="81" t="str">
        <f t="shared" si="191"/>
        <v>01</v>
      </c>
      <c r="K358" s="82"/>
      <c r="L358" s="82"/>
      <c r="M358" s="83">
        <f t="shared" si="192"/>
        <v>0</v>
      </c>
      <c r="N358" s="84" t="s">
        <v>75</v>
      </c>
      <c r="O358" s="85">
        <v>15</v>
      </c>
      <c r="P358" s="86">
        <f>IF($N358="정액법",VLOOKUP($O358,[1]Data!$J$3:$L$62,2),IF($N358="정률법",VLOOKUP($O358,[1]Data!$J$3:$L$62,3),"입력검증"))</f>
        <v>0.182</v>
      </c>
      <c r="Q358" s="108"/>
      <c r="R358" s="108"/>
      <c r="S358" s="108"/>
      <c r="T358" s="108"/>
      <c r="U358" s="108"/>
      <c r="V358" s="108"/>
      <c r="W358" s="108"/>
      <c r="X358" s="108"/>
      <c r="Y358" s="108"/>
      <c r="Z358" s="108"/>
      <c r="AA358" s="88">
        <f>IF($N358="정률법",IF((AA$27-$I358)&lt;0,0,IF((AA$27-$I358)=0,$M358*$P358/12*(12-$J358+1),IF((AA$27-$I358)&lt;$O358,($M358-SUM($P358:Z358))*$P358,IF((AA$27-$I358)=$O358,$M358-SUM($N358:Z358),0)))),IF($N358="정액법",IF((AA$27-$I358)&lt;0,0,IF((AA$27-$I358)=0,$M358*$P358/12*(12-$J358+1),IF((AA$27-$I358)&lt;$O358,$M358*$P358,IF((AA$27-$I358)=$O358,$M358-SUM($Q358:Z358),0))))))</f>
        <v>0</v>
      </c>
      <c r="AB358" s="88">
        <f>IF($N358="정률법",IF((AB$27-$I358)&lt;0,0,IF((AB$27-$I358)=0,$M358*$P358/12*(12-$J358+1),IF((AB$27-$I358)&lt;$O358,($M358-SUM($P358:AA358))*$P358,IF((AB$27-$I358)=$O358,$M358-SUM($N358:AA358),0)))),IF($N358="정액법",IF((AB$27-$I358)&lt;0,0,IF((AB$27-$I358)=0,$M358*$P358/12*(12-$J358+1),IF((AB$27-$I358)&lt;$O358,$M358*$P358,IF((AB$27-$I358)=$O358,$M358-SUM($Q358:AA358),0))))))</f>
        <v>0</v>
      </c>
      <c r="AC358" s="88">
        <f>IF($N358="정률법",IF((AC$27-$I358)&lt;0,0,IF((AC$27-$I358)=0,$M358*$P358/12*(12-$J358+1),IF((AC$27-$I358)&lt;$O358,($M358-SUM($P358:AB358))*$P358,IF((AC$27-$I358)=$O358,$M358-SUM($N358:AB358),0)))),IF($N358="정액법",IF((AC$27-$I358)&lt;0,0,IF((AC$27-$I358)=0,$M358*$P358/12*(12-$J358+1),IF((AC$27-$I358)&lt;$O358,$M358*$P358,IF((AC$27-$I358)=$O358,$M358-SUM($Q358:AB358),0))))))</f>
        <v>0</v>
      </c>
      <c r="AD358" s="88">
        <f>IF($N358="정률법",IF((AD$27-$I358)&lt;0,0,IF((AD$27-$I358)=0,$M358*$P358/12*(12-$J358+1),IF((AD$27-$I358)&lt;$O358,($M358-SUM($P358:AC358))*$P358,IF((AD$27-$I358)=$O358,$M358-SUM($N358:AC358),0)))),IF($N358="정액법",IF((AD$27-$I358)&lt;0,0,IF((AD$27-$I358)=0,$M358*$P358/12*(12-$J358+1),IF((AD$27-$I358)&lt;$O358,$M358*$P358,IF((AD$27-$I358)=$O358,$M358-SUM($Q358:AC358),0))))))</f>
        <v>0</v>
      </c>
      <c r="AE358" s="89"/>
      <c r="AF358" s="90">
        <f t="shared" si="193"/>
        <v>0</v>
      </c>
      <c r="AG358" s="88">
        <f t="shared" si="188"/>
        <v>0</v>
      </c>
      <c r="AH358" s="91">
        <f t="shared" si="189"/>
        <v>0</v>
      </c>
      <c r="AI358" s="77"/>
      <c r="AJ358" s="77"/>
      <c r="AK358" s="77"/>
      <c r="AL358" s="77"/>
      <c r="AM358" s="77"/>
      <c r="AN358" s="92"/>
    </row>
    <row r="359" spans="2:40" s="47" customFormat="1" ht="13.5" outlineLevel="2">
      <c r="B359" s="76">
        <v>9</v>
      </c>
      <c r="C359" s="77"/>
      <c r="D359" s="77"/>
      <c r="E359" s="78"/>
      <c r="F359" s="77"/>
      <c r="G359" s="191"/>
      <c r="H359" s="79"/>
      <c r="I359" s="80">
        <f t="shared" si="190"/>
        <v>1900</v>
      </c>
      <c r="J359" s="81" t="str">
        <f t="shared" si="191"/>
        <v>01</v>
      </c>
      <c r="K359" s="82"/>
      <c r="L359" s="82"/>
      <c r="M359" s="83">
        <f t="shared" si="192"/>
        <v>0</v>
      </c>
      <c r="N359" s="84" t="s">
        <v>75</v>
      </c>
      <c r="O359" s="85">
        <v>15</v>
      </c>
      <c r="P359" s="86">
        <f>IF($N359="정액법",VLOOKUP($O359,[1]Data!$J$3:$L$62,2),IF($N359="정률법",VLOOKUP($O359,[1]Data!$J$3:$L$62,3),"입력검증"))</f>
        <v>0.182</v>
      </c>
      <c r="Q359" s="108"/>
      <c r="R359" s="108"/>
      <c r="S359" s="108"/>
      <c r="T359" s="108"/>
      <c r="U359" s="108"/>
      <c r="V359" s="108"/>
      <c r="W359" s="108"/>
      <c r="X359" s="108"/>
      <c r="Y359" s="108"/>
      <c r="Z359" s="108"/>
      <c r="AA359" s="88">
        <f>IF($N359="정률법",IF((AA$27-$I359)&lt;0,0,IF((AA$27-$I359)=0,$M359*$P359/12*(12-$J359+1),IF((AA$27-$I359)&lt;$O359,($M359-SUM($P359:Z359))*$P359,IF((AA$27-$I359)=$O359,$M359-SUM($N359:Z359),0)))),IF($N359="정액법",IF((AA$27-$I359)&lt;0,0,IF((AA$27-$I359)=0,$M359*$P359/12*(12-$J359+1),IF((AA$27-$I359)&lt;$O359,$M359*$P359,IF((AA$27-$I359)=$O359,$M359-SUM($Q359:Z359),0))))))</f>
        <v>0</v>
      </c>
      <c r="AB359" s="88">
        <f>IF($N359="정률법",IF((AB$27-$I359)&lt;0,0,IF((AB$27-$I359)=0,$M359*$P359/12*(12-$J359+1),IF((AB$27-$I359)&lt;$O359,($M359-SUM($P359:AA359))*$P359,IF((AB$27-$I359)=$O359,$M359-SUM($N359:AA359),0)))),IF($N359="정액법",IF((AB$27-$I359)&lt;0,0,IF((AB$27-$I359)=0,$M359*$P359/12*(12-$J359+1),IF((AB$27-$I359)&lt;$O359,$M359*$P359,IF((AB$27-$I359)=$O359,$M359-SUM($Q359:AA359),0))))))</f>
        <v>0</v>
      </c>
      <c r="AC359" s="88">
        <f>IF($N359="정률법",IF((AC$27-$I359)&lt;0,0,IF((AC$27-$I359)=0,$M359*$P359/12*(12-$J359+1),IF((AC$27-$I359)&lt;$O359,($M359-SUM($P359:AB359))*$P359,IF((AC$27-$I359)=$O359,$M359-SUM($N359:AB359),0)))),IF($N359="정액법",IF((AC$27-$I359)&lt;0,0,IF((AC$27-$I359)=0,$M359*$P359/12*(12-$J359+1),IF((AC$27-$I359)&lt;$O359,$M359*$P359,IF((AC$27-$I359)=$O359,$M359-SUM($Q359:AB359),0))))))</f>
        <v>0</v>
      </c>
      <c r="AD359" s="88">
        <f>IF($N359="정률법",IF((AD$27-$I359)&lt;0,0,IF((AD$27-$I359)=0,$M359*$P359/12*(12-$J359+1),IF((AD$27-$I359)&lt;$O359,($M359-SUM($P359:AC359))*$P359,IF((AD$27-$I359)=$O359,$M359-SUM($N359:AC359),0)))),IF($N359="정액법",IF((AD$27-$I359)&lt;0,0,IF((AD$27-$I359)=0,$M359*$P359/12*(12-$J359+1),IF((AD$27-$I359)&lt;$O359,$M359*$P359,IF((AD$27-$I359)=$O359,$M359-SUM($Q359:AC359),0))))))</f>
        <v>0</v>
      </c>
      <c r="AE359" s="89"/>
      <c r="AF359" s="90">
        <f t="shared" si="193"/>
        <v>0</v>
      </c>
      <c r="AG359" s="88">
        <f t="shared" si="188"/>
        <v>0</v>
      </c>
      <c r="AH359" s="91">
        <f t="shared" si="189"/>
        <v>0</v>
      </c>
      <c r="AI359" s="77"/>
      <c r="AJ359" s="77"/>
      <c r="AK359" s="77"/>
      <c r="AL359" s="77"/>
      <c r="AM359" s="77"/>
      <c r="AN359" s="92"/>
    </row>
    <row r="360" spans="2:40" s="47" customFormat="1" ht="13.5" outlineLevel="2">
      <c r="B360" s="76">
        <v>10</v>
      </c>
      <c r="C360" s="77"/>
      <c r="D360" s="77"/>
      <c r="E360" s="78"/>
      <c r="F360" s="77"/>
      <c r="G360" s="191"/>
      <c r="H360" s="79"/>
      <c r="I360" s="80">
        <f t="shared" si="190"/>
        <v>1900</v>
      </c>
      <c r="J360" s="81" t="str">
        <f t="shared" si="191"/>
        <v>01</v>
      </c>
      <c r="K360" s="82"/>
      <c r="L360" s="82"/>
      <c r="M360" s="83">
        <f t="shared" si="192"/>
        <v>0</v>
      </c>
      <c r="N360" s="84" t="s">
        <v>75</v>
      </c>
      <c r="O360" s="85">
        <v>15</v>
      </c>
      <c r="P360" s="86">
        <f>IF($N360="정액법",VLOOKUP($O360,[1]Data!$J$3:$L$62,2),IF($N360="정률법",VLOOKUP($O360,[1]Data!$J$3:$L$62,3),"입력검증"))</f>
        <v>0.182</v>
      </c>
      <c r="Q360" s="108"/>
      <c r="R360" s="108"/>
      <c r="S360" s="108"/>
      <c r="T360" s="108"/>
      <c r="U360" s="108"/>
      <c r="V360" s="108"/>
      <c r="W360" s="108"/>
      <c r="X360" s="108"/>
      <c r="Y360" s="108"/>
      <c r="Z360" s="108"/>
      <c r="AA360" s="88">
        <f>IF($N360="정률법",IF((AA$27-$I360)&lt;0,0,IF((AA$27-$I360)=0,$M360*$P360/12*(12-$J360+1),IF((AA$27-$I360)&lt;$O360,($M360-SUM($P360:Z360))*$P360,IF((AA$27-$I360)=$O360,$M360-SUM($N360:Z360),0)))),IF($N360="정액법",IF((AA$27-$I360)&lt;0,0,IF((AA$27-$I360)=0,$M360*$P360/12*(12-$J360+1),IF((AA$27-$I360)&lt;$O360,$M360*$P360,IF((AA$27-$I360)=$O360,$M360-SUM($Q360:Z360),0))))))</f>
        <v>0</v>
      </c>
      <c r="AB360" s="88">
        <f>IF($N360="정률법",IF((AB$27-$I360)&lt;0,0,IF((AB$27-$I360)=0,$M360*$P360/12*(12-$J360+1),IF((AB$27-$I360)&lt;$O360,($M360-SUM($P360:AA360))*$P360,IF((AB$27-$I360)=$O360,$M360-SUM($N360:AA360),0)))),IF($N360="정액법",IF((AB$27-$I360)&lt;0,0,IF((AB$27-$I360)=0,$M360*$P360/12*(12-$J360+1),IF((AB$27-$I360)&lt;$O360,$M360*$P360,IF((AB$27-$I360)=$O360,$M360-SUM($Q360:AA360),0))))))</f>
        <v>0</v>
      </c>
      <c r="AC360" s="88">
        <f>IF($N360="정률법",IF((AC$27-$I360)&lt;0,0,IF((AC$27-$I360)=0,$M360*$P360/12*(12-$J360+1),IF((AC$27-$I360)&lt;$O360,($M360-SUM($P360:AB360))*$P360,IF((AC$27-$I360)=$O360,$M360-SUM($N360:AB360),0)))),IF($N360="정액법",IF((AC$27-$I360)&lt;0,0,IF((AC$27-$I360)=0,$M360*$P360/12*(12-$J360+1),IF((AC$27-$I360)&lt;$O360,$M360*$P360,IF((AC$27-$I360)=$O360,$M360-SUM($Q360:AB360),0))))))</f>
        <v>0</v>
      </c>
      <c r="AD360" s="88">
        <f>IF($N360="정률법",IF((AD$27-$I360)&lt;0,0,IF((AD$27-$I360)=0,$M360*$P360/12*(12-$J360+1),IF((AD$27-$I360)&lt;$O360,($M360-SUM($P360:AC360))*$P360,IF((AD$27-$I360)=$O360,$M360-SUM($N360:AC360),0)))),IF($N360="정액법",IF((AD$27-$I360)&lt;0,0,IF((AD$27-$I360)=0,$M360*$P360/12*(12-$J360+1),IF((AD$27-$I360)&lt;$O360,$M360*$P360,IF((AD$27-$I360)=$O360,$M360-SUM($Q360:AC360),0))))))</f>
        <v>0</v>
      </c>
      <c r="AE360" s="89"/>
      <c r="AF360" s="90">
        <f t="shared" si="193"/>
        <v>0</v>
      </c>
      <c r="AG360" s="88">
        <f t="shared" si="188"/>
        <v>0</v>
      </c>
      <c r="AH360" s="91">
        <f t="shared" si="189"/>
        <v>0</v>
      </c>
      <c r="AI360" s="77"/>
      <c r="AJ360" s="77"/>
      <c r="AK360" s="77"/>
      <c r="AL360" s="77"/>
      <c r="AM360" s="77"/>
      <c r="AN360" s="92"/>
    </row>
    <row r="361" spans="2:40" s="47" customFormat="1" ht="13.5" outlineLevel="1">
      <c r="B361" s="94"/>
      <c r="C361" s="95" t="s">
        <v>66</v>
      </c>
      <c r="D361" s="94"/>
      <c r="E361" s="96"/>
      <c r="F361" s="94"/>
      <c r="G361" s="97">
        <f>+G351</f>
        <v>2021</v>
      </c>
      <c r="H361" s="98"/>
      <c r="I361" s="98"/>
      <c r="J361" s="98"/>
      <c r="K361" s="99">
        <f>SUM(K351:K360)</f>
        <v>0</v>
      </c>
      <c r="L361" s="99">
        <f>SUM(L351:L360)</f>
        <v>0</v>
      </c>
      <c r="M361" s="99">
        <f>SUM(M351:M360)</f>
        <v>0</v>
      </c>
      <c r="N361" s="96"/>
      <c r="O361" s="96"/>
      <c r="P361" s="100"/>
      <c r="Q361" s="101">
        <f>SUM(N351:N360)</f>
        <v>0</v>
      </c>
      <c r="R361" s="101">
        <f t="shared" ref="R361:AD361" si="194">SUM(R351:R360)</f>
        <v>0</v>
      </c>
      <c r="S361" s="101">
        <f t="shared" si="194"/>
        <v>0</v>
      </c>
      <c r="T361" s="101">
        <f t="shared" si="194"/>
        <v>0</v>
      </c>
      <c r="U361" s="101">
        <f t="shared" si="194"/>
        <v>0</v>
      </c>
      <c r="V361" s="101">
        <f t="shared" si="194"/>
        <v>0</v>
      </c>
      <c r="W361" s="101">
        <f t="shared" si="194"/>
        <v>0</v>
      </c>
      <c r="X361" s="101">
        <f t="shared" si="194"/>
        <v>0</v>
      </c>
      <c r="Y361" s="101">
        <f t="shared" si="194"/>
        <v>0</v>
      </c>
      <c r="Z361" s="101">
        <f t="shared" si="194"/>
        <v>0</v>
      </c>
      <c r="AA361" s="101">
        <f t="shared" si="194"/>
        <v>0</v>
      </c>
      <c r="AB361" s="101">
        <f t="shared" si="194"/>
        <v>0</v>
      </c>
      <c r="AC361" s="101">
        <f t="shared" si="194"/>
        <v>0</v>
      </c>
      <c r="AD361" s="102">
        <f t="shared" si="194"/>
        <v>0</v>
      </c>
      <c r="AE361" s="103"/>
      <c r="AF361" s="104">
        <f>SUM(AF351:AF360)</f>
        <v>0</v>
      </c>
      <c r="AG361" s="101">
        <f>SUM(AG351:AG360)</f>
        <v>0</v>
      </c>
      <c r="AH361" s="105">
        <f>SUM(AH351:AH360)</f>
        <v>0</v>
      </c>
      <c r="AI361" s="101"/>
      <c r="AJ361" s="101"/>
      <c r="AK361" s="101"/>
      <c r="AL361" s="101"/>
      <c r="AM361" s="101"/>
      <c r="AN361" s="106"/>
    </row>
    <row r="362" spans="2:40" s="47" customFormat="1" ht="27" outlineLevel="2">
      <c r="B362" s="76">
        <v>1</v>
      </c>
      <c r="C362" s="77" t="s">
        <v>479</v>
      </c>
      <c r="D362" s="77" t="s">
        <v>480</v>
      </c>
      <c r="E362" s="78" t="s">
        <v>481</v>
      </c>
      <c r="F362" s="77">
        <v>10</v>
      </c>
      <c r="G362" s="191">
        <v>2022</v>
      </c>
      <c r="H362" s="79">
        <v>44562</v>
      </c>
      <c r="I362" s="121">
        <v>2022</v>
      </c>
      <c r="J362" s="122" t="s">
        <v>482</v>
      </c>
      <c r="K362" s="123">
        <v>29376000</v>
      </c>
      <c r="L362" s="123">
        <v>7344000</v>
      </c>
      <c r="M362" s="83">
        <f t="shared" si="192"/>
        <v>36720000</v>
      </c>
      <c r="N362" s="124" t="s">
        <v>65</v>
      </c>
      <c r="O362" s="125">
        <v>1</v>
      </c>
      <c r="P362" s="126">
        <v>1</v>
      </c>
      <c r="Q362" s="127"/>
      <c r="R362" s="127"/>
      <c r="S362" s="127"/>
      <c r="T362" s="127"/>
      <c r="U362" s="127"/>
      <c r="V362" s="127"/>
      <c r="W362" s="127"/>
      <c r="X362" s="127"/>
      <c r="Y362" s="127"/>
      <c r="Z362" s="127"/>
      <c r="AA362" s="127"/>
      <c r="AB362" s="128">
        <v>36720000</v>
      </c>
      <c r="AC362" s="128">
        <v>0</v>
      </c>
      <c r="AD362" s="128">
        <v>0</v>
      </c>
      <c r="AE362" s="129"/>
      <c r="AF362" s="130">
        <v>36720000</v>
      </c>
      <c r="AG362" s="128">
        <v>0</v>
      </c>
      <c r="AH362" s="131">
        <v>0</v>
      </c>
      <c r="AI362" s="77"/>
      <c r="AJ362" s="77"/>
      <c r="AK362" s="77"/>
      <c r="AL362" s="77"/>
      <c r="AM362" s="77"/>
      <c r="AN362" s="92"/>
    </row>
    <row r="363" spans="2:40" s="47" customFormat="1" ht="27" outlineLevel="2">
      <c r="B363" s="76">
        <v>2</v>
      </c>
      <c r="C363" s="77" t="s">
        <v>483</v>
      </c>
      <c r="D363" s="77" t="s">
        <v>480</v>
      </c>
      <c r="E363" s="78" t="s">
        <v>484</v>
      </c>
      <c r="F363" s="77">
        <v>10</v>
      </c>
      <c r="G363" s="191"/>
      <c r="H363" s="79">
        <v>44562</v>
      </c>
      <c r="I363" s="121">
        <v>2022</v>
      </c>
      <c r="J363" s="122" t="s">
        <v>482</v>
      </c>
      <c r="K363" s="123">
        <v>16488000</v>
      </c>
      <c r="L363" s="123">
        <v>4122000</v>
      </c>
      <c r="M363" s="83">
        <f t="shared" si="192"/>
        <v>20610000</v>
      </c>
      <c r="N363" s="124" t="s">
        <v>65</v>
      </c>
      <c r="O363" s="125">
        <v>1</v>
      </c>
      <c r="P363" s="126">
        <v>1</v>
      </c>
      <c r="Q363" s="127"/>
      <c r="R363" s="127"/>
      <c r="S363" s="127"/>
      <c r="T363" s="127"/>
      <c r="U363" s="127"/>
      <c r="V363" s="127"/>
      <c r="W363" s="127"/>
      <c r="X363" s="127"/>
      <c r="Y363" s="127"/>
      <c r="Z363" s="127"/>
      <c r="AA363" s="127"/>
      <c r="AB363" s="128">
        <v>20610000</v>
      </c>
      <c r="AC363" s="128">
        <v>0</v>
      </c>
      <c r="AD363" s="128">
        <v>0</v>
      </c>
      <c r="AE363" s="129"/>
      <c r="AF363" s="130">
        <v>20610000</v>
      </c>
      <c r="AG363" s="128">
        <v>0</v>
      </c>
      <c r="AH363" s="131">
        <v>0</v>
      </c>
      <c r="AI363" s="77"/>
      <c r="AJ363" s="77"/>
      <c r="AK363" s="77"/>
      <c r="AL363" s="77"/>
      <c r="AM363" s="77"/>
      <c r="AN363" s="92"/>
    </row>
    <row r="364" spans="2:40" s="47" customFormat="1" ht="13.5" outlineLevel="1">
      <c r="B364" s="94"/>
      <c r="C364" s="95" t="s">
        <v>485</v>
      </c>
      <c r="D364" s="94"/>
      <c r="E364" s="96"/>
      <c r="F364" s="94"/>
      <c r="G364" s="97">
        <v>2022</v>
      </c>
      <c r="H364" s="98"/>
      <c r="I364" s="98"/>
      <c r="J364" s="98"/>
      <c r="K364" s="132">
        <v>45864000</v>
      </c>
      <c r="L364" s="132">
        <v>11466000</v>
      </c>
      <c r="M364" s="132">
        <v>57330000</v>
      </c>
      <c r="N364" s="96"/>
      <c r="O364" s="96"/>
      <c r="P364" s="100"/>
      <c r="Q364" s="133">
        <v>0</v>
      </c>
      <c r="R364" s="133">
        <v>0</v>
      </c>
      <c r="S364" s="133">
        <v>0</v>
      </c>
      <c r="T364" s="133">
        <v>0</v>
      </c>
      <c r="U364" s="133">
        <v>0</v>
      </c>
      <c r="V364" s="133">
        <v>0</v>
      </c>
      <c r="W364" s="133">
        <v>0</v>
      </c>
      <c r="X364" s="133">
        <v>0</v>
      </c>
      <c r="Y364" s="133">
        <v>0</v>
      </c>
      <c r="Z364" s="133">
        <v>0</v>
      </c>
      <c r="AA364" s="133">
        <v>0</v>
      </c>
      <c r="AB364" s="133">
        <v>57330000</v>
      </c>
      <c r="AC364" s="133">
        <v>0</v>
      </c>
      <c r="AD364" s="134">
        <v>0</v>
      </c>
      <c r="AE364" s="135"/>
      <c r="AF364" s="136">
        <v>57330000</v>
      </c>
      <c r="AG364" s="133">
        <v>0</v>
      </c>
      <c r="AH364" s="137">
        <v>0</v>
      </c>
      <c r="AI364" s="133"/>
      <c r="AJ364" s="133"/>
      <c r="AK364" s="133"/>
      <c r="AL364" s="133"/>
      <c r="AM364" s="133"/>
      <c r="AN364" s="138"/>
    </row>
    <row r="365" spans="2:40" s="47" customFormat="1" ht="27" outlineLevel="2">
      <c r="B365" s="76">
        <v>1</v>
      </c>
      <c r="C365" s="77" t="s">
        <v>486</v>
      </c>
      <c r="D365" s="77" t="s">
        <v>480</v>
      </c>
      <c r="E365" s="78" t="s">
        <v>487</v>
      </c>
      <c r="F365" s="77">
        <v>10</v>
      </c>
      <c r="G365" s="117">
        <v>2023</v>
      </c>
      <c r="H365" s="79">
        <v>44927</v>
      </c>
      <c r="I365" s="121">
        <v>2023</v>
      </c>
      <c r="J365" s="122" t="s">
        <v>482</v>
      </c>
      <c r="K365" s="123">
        <v>46800000</v>
      </c>
      <c r="L365" s="123">
        <v>11700000</v>
      </c>
      <c r="M365" s="83">
        <f t="shared" si="192"/>
        <v>58500000</v>
      </c>
      <c r="N365" s="124" t="s">
        <v>65</v>
      </c>
      <c r="O365" s="125">
        <v>1</v>
      </c>
      <c r="P365" s="126">
        <v>1</v>
      </c>
      <c r="Q365" s="127"/>
      <c r="R365" s="127"/>
      <c r="S365" s="127"/>
      <c r="T365" s="127"/>
      <c r="U365" s="127"/>
      <c r="V365" s="127"/>
      <c r="W365" s="127"/>
      <c r="X365" s="127"/>
      <c r="Y365" s="127"/>
      <c r="Z365" s="127"/>
      <c r="AA365" s="127"/>
      <c r="AB365" s="127"/>
      <c r="AC365" s="128">
        <v>58500000</v>
      </c>
      <c r="AD365" s="128">
        <v>0</v>
      </c>
      <c r="AE365" s="129"/>
      <c r="AF365" s="130">
        <v>58500000</v>
      </c>
      <c r="AG365" s="128">
        <v>0</v>
      </c>
      <c r="AH365" s="131">
        <v>0</v>
      </c>
      <c r="AI365" s="77"/>
      <c r="AJ365" s="77"/>
      <c r="AK365" s="77"/>
      <c r="AL365" s="77"/>
      <c r="AM365" s="77"/>
      <c r="AN365" s="92"/>
    </row>
    <row r="366" spans="2:40" s="47" customFormat="1" ht="13.5" outlineLevel="1">
      <c r="B366" s="94"/>
      <c r="C366" s="95" t="s">
        <v>485</v>
      </c>
      <c r="D366" s="94"/>
      <c r="E366" s="96"/>
      <c r="F366" s="94"/>
      <c r="G366" s="97">
        <v>2023</v>
      </c>
      <c r="H366" s="98"/>
      <c r="I366" s="98"/>
      <c r="J366" s="98"/>
      <c r="K366" s="132">
        <v>46800000</v>
      </c>
      <c r="L366" s="132">
        <v>11700000</v>
      </c>
      <c r="M366" s="132">
        <v>58500000</v>
      </c>
      <c r="N366" s="96"/>
      <c r="O366" s="96"/>
      <c r="P366" s="100"/>
      <c r="Q366" s="133">
        <v>0</v>
      </c>
      <c r="R366" s="133">
        <v>0</v>
      </c>
      <c r="S366" s="133">
        <v>0</v>
      </c>
      <c r="T366" s="133">
        <v>0</v>
      </c>
      <c r="U366" s="133">
        <v>0</v>
      </c>
      <c r="V366" s="133">
        <v>0</v>
      </c>
      <c r="W366" s="133">
        <v>0</v>
      </c>
      <c r="X366" s="133">
        <v>0</v>
      </c>
      <c r="Y366" s="133">
        <v>0</v>
      </c>
      <c r="Z366" s="133">
        <v>0</v>
      </c>
      <c r="AA366" s="133">
        <v>0</v>
      </c>
      <c r="AB366" s="133">
        <v>0</v>
      </c>
      <c r="AC366" s="133">
        <v>58500000</v>
      </c>
      <c r="AD366" s="134">
        <v>0</v>
      </c>
      <c r="AE366" s="135"/>
      <c r="AF366" s="136">
        <v>58500000</v>
      </c>
      <c r="AG366" s="133">
        <v>0</v>
      </c>
      <c r="AH366" s="137">
        <v>0</v>
      </c>
      <c r="AI366" s="133"/>
      <c r="AJ366" s="133"/>
      <c r="AK366" s="133"/>
      <c r="AL366" s="133"/>
      <c r="AM366" s="133"/>
      <c r="AN366" s="138"/>
    </row>
    <row r="367" spans="2:40" s="47" customFormat="1" ht="13.5" outlineLevel="2">
      <c r="B367" s="76">
        <v>1</v>
      </c>
      <c r="C367" s="77"/>
      <c r="D367" s="139" t="s">
        <v>488</v>
      </c>
      <c r="E367" s="139" t="s">
        <v>489</v>
      </c>
      <c r="F367" s="77"/>
      <c r="G367" s="191">
        <v>2024</v>
      </c>
      <c r="H367" s="79"/>
      <c r="I367" s="121">
        <v>1900</v>
      </c>
      <c r="J367" s="122" t="s">
        <v>482</v>
      </c>
      <c r="K367" s="123"/>
      <c r="L367" s="123"/>
      <c r="M367" s="83">
        <f t="shared" si="192"/>
        <v>0</v>
      </c>
      <c r="N367" s="124" t="s">
        <v>75</v>
      </c>
      <c r="O367" s="125">
        <v>1</v>
      </c>
      <c r="P367" s="126">
        <v>1</v>
      </c>
      <c r="Q367" s="127"/>
      <c r="R367" s="127"/>
      <c r="S367" s="127"/>
      <c r="T367" s="127"/>
      <c r="U367" s="127"/>
      <c r="V367" s="127"/>
      <c r="W367" s="127"/>
      <c r="X367" s="127"/>
      <c r="Y367" s="127"/>
      <c r="Z367" s="127"/>
      <c r="AA367" s="127"/>
      <c r="AB367" s="127"/>
      <c r="AC367" s="127"/>
      <c r="AD367" s="128">
        <f>+M367</f>
        <v>0</v>
      </c>
      <c r="AE367" s="129"/>
      <c r="AF367" s="130">
        <v>0</v>
      </c>
      <c r="AG367" s="128">
        <v>0</v>
      </c>
      <c r="AH367" s="131">
        <v>0</v>
      </c>
      <c r="AI367" s="77"/>
      <c r="AJ367" s="77"/>
      <c r="AK367" s="77"/>
      <c r="AL367" s="77"/>
      <c r="AM367" s="77"/>
      <c r="AN367" s="92"/>
    </row>
    <row r="368" spans="2:40" s="47" customFormat="1" ht="13.5" outlineLevel="2">
      <c r="B368" s="76">
        <v>2</v>
      </c>
      <c r="C368" s="77"/>
      <c r="D368" s="77"/>
      <c r="E368" s="139" t="s">
        <v>490</v>
      </c>
      <c r="F368" s="77"/>
      <c r="G368" s="191"/>
      <c r="H368" s="79"/>
      <c r="I368" s="121">
        <v>1900</v>
      </c>
      <c r="J368" s="122" t="s">
        <v>482</v>
      </c>
      <c r="K368" s="123"/>
      <c r="L368" s="123"/>
      <c r="M368" s="83">
        <f t="shared" si="192"/>
        <v>0</v>
      </c>
      <c r="N368" s="124" t="s">
        <v>75</v>
      </c>
      <c r="O368" s="125">
        <v>1</v>
      </c>
      <c r="P368" s="126">
        <v>1</v>
      </c>
      <c r="Q368" s="127"/>
      <c r="R368" s="127"/>
      <c r="S368" s="127"/>
      <c r="T368" s="127"/>
      <c r="U368" s="127"/>
      <c r="V368" s="127"/>
      <c r="W368" s="127"/>
      <c r="X368" s="127"/>
      <c r="Y368" s="127"/>
      <c r="Z368" s="127"/>
      <c r="AA368" s="127"/>
      <c r="AB368" s="127"/>
      <c r="AC368" s="127"/>
      <c r="AD368" s="128">
        <f>+M368</f>
        <v>0</v>
      </c>
      <c r="AE368" s="129"/>
      <c r="AF368" s="130">
        <v>0</v>
      </c>
      <c r="AG368" s="128">
        <v>0</v>
      </c>
      <c r="AH368" s="131">
        <v>0</v>
      </c>
      <c r="AI368" s="77"/>
      <c r="AJ368" s="77"/>
      <c r="AK368" s="77"/>
      <c r="AL368" s="77"/>
      <c r="AM368" s="77"/>
      <c r="AN368" s="92"/>
    </row>
    <row r="369" spans="2:52" s="47" customFormat="1" ht="13.5" outlineLevel="2">
      <c r="B369" s="76">
        <v>3</v>
      </c>
      <c r="C369" s="77"/>
      <c r="D369" s="77"/>
      <c r="E369" s="139"/>
      <c r="F369" s="77"/>
      <c r="G369" s="191"/>
      <c r="H369" s="79"/>
      <c r="I369" s="121">
        <v>1900</v>
      </c>
      <c r="J369" s="122" t="s">
        <v>482</v>
      </c>
      <c r="K369" s="123"/>
      <c r="L369" s="123"/>
      <c r="M369" s="83">
        <f t="shared" si="192"/>
        <v>0</v>
      </c>
      <c r="N369" s="124" t="s">
        <v>75</v>
      </c>
      <c r="O369" s="125">
        <v>1</v>
      </c>
      <c r="P369" s="126">
        <v>1</v>
      </c>
      <c r="Q369" s="127"/>
      <c r="R369" s="127"/>
      <c r="S369" s="127"/>
      <c r="T369" s="127"/>
      <c r="U369" s="127"/>
      <c r="V369" s="127"/>
      <c r="W369" s="127"/>
      <c r="X369" s="127"/>
      <c r="Y369" s="127"/>
      <c r="Z369" s="127"/>
      <c r="AA369" s="127"/>
      <c r="AB369" s="127"/>
      <c r="AC369" s="127"/>
      <c r="AD369" s="128">
        <v>0</v>
      </c>
      <c r="AE369" s="129"/>
      <c r="AF369" s="130">
        <v>0</v>
      </c>
      <c r="AG369" s="128">
        <v>0</v>
      </c>
      <c r="AH369" s="131">
        <v>0</v>
      </c>
      <c r="AI369" s="77"/>
      <c r="AJ369" s="77"/>
      <c r="AK369" s="77"/>
      <c r="AL369" s="77"/>
      <c r="AM369" s="77"/>
      <c r="AN369" s="92"/>
    </row>
    <row r="370" spans="2:52" s="47" customFormat="1" ht="13.5" outlineLevel="2">
      <c r="B370" s="76">
        <v>4</v>
      </c>
      <c r="C370" s="77"/>
      <c r="D370" s="77"/>
      <c r="E370" s="78"/>
      <c r="F370" s="77"/>
      <c r="G370" s="191"/>
      <c r="H370" s="79"/>
      <c r="I370" s="121">
        <v>1900</v>
      </c>
      <c r="J370" s="122" t="s">
        <v>482</v>
      </c>
      <c r="K370" s="123"/>
      <c r="L370" s="123"/>
      <c r="M370" s="83">
        <f t="shared" si="192"/>
        <v>0</v>
      </c>
      <c r="N370" s="124" t="s">
        <v>75</v>
      </c>
      <c r="O370" s="125">
        <v>15</v>
      </c>
      <c r="P370" s="126">
        <v>0.182</v>
      </c>
      <c r="Q370" s="127"/>
      <c r="R370" s="127"/>
      <c r="S370" s="127"/>
      <c r="T370" s="127"/>
      <c r="U370" s="127"/>
      <c r="V370" s="127"/>
      <c r="W370" s="127"/>
      <c r="X370" s="127"/>
      <c r="Y370" s="127"/>
      <c r="Z370" s="127"/>
      <c r="AA370" s="127"/>
      <c r="AB370" s="127"/>
      <c r="AC370" s="127"/>
      <c r="AD370" s="128">
        <v>0</v>
      </c>
      <c r="AE370" s="129"/>
      <c r="AF370" s="130">
        <v>0</v>
      </c>
      <c r="AG370" s="128">
        <v>0</v>
      </c>
      <c r="AH370" s="131">
        <v>0</v>
      </c>
      <c r="AI370" s="77"/>
      <c r="AJ370" s="77"/>
      <c r="AK370" s="77"/>
      <c r="AL370" s="77"/>
      <c r="AM370" s="77"/>
      <c r="AN370" s="92"/>
    </row>
    <row r="371" spans="2:52" s="47" customFormat="1" ht="13.5" outlineLevel="2">
      <c r="B371" s="76">
        <v>5</v>
      </c>
      <c r="C371" s="77"/>
      <c r="D371" s="77"/>
      <c r="E371" s="78"/>
      <c r="F371" s="77"/>
      <c r="G371" s="191"/>
      <c r="H371" s="79"/>
      <c r="I371" s="121">
        <v>1900</v>
      </c>
      <c r="J371" s="122" t="s">
        <v>482</v>
      </c>
      <c r="K371" s="123"/>
      <c r="L371" s="123"/>
      <c r="M371" s="83">
        <f t="shared" si="192"/>
        <v>0</v>
      </c>
      <c r="N371" s="124" t="s">
        <v>75</v>
      </c>
      <c r="O371" s="125">
        <v>15</v>
      </c>
      <c r="P371" s="126">
        <v>0.182</v>
      </c>
      <c r="Q371" s="127"/>
      <c r="R371" s="127"/>
      <c r="S371" s="127"/>
      <c r="T371" s="127"/>
      <c r="U371" s="127"/>
      <c r="V371" s="127"/>
      <c r="W371" s="127"/>
      <c r="X371" s="127"/>
      <c r="Y371" s="127"/>
      <c r="Z371" s="127"/>
      <c r="AA371" s="127"/>
      <c r="AB371" s="127"/>
      <c r="AC371" s="127"/>
      <c r="AD371" s="128">
        <v>0</v>
      </c>
      <c r="AE371" s="129"/>
      <c r="AF371" s="130">
        <v>0</v>
      </c>
      <c r="AG371" s="128">
        <v>0</v>
      </c>
      <c r="AH371" s="131">
        <v>0</v>
      </c>
      <c r="AI371" s="77"/>
      <c r="AJ371" s="77"/>
      <c r="AK371" s="77"/>
      <c r="AL371" s="77"/>
      <c r="AM371" s="77"/>
      <c r="AN371" s="92"/>
    </row>
    <row r="372" spans="2:52" s="47" customFormat="1" ht="13.5" outlineLevel="2">
      <c r="B372" s="76">
        <v>6</v>
      </c>
      <c r="C372" s="77"/>
      <c r="D372" s="77"/>
      <c r="E372" s="78"/>
      <c r="F372" s="77"/>
      <c r="G372" s="191"/>
      <c r="H372" s="79"/>
      <c r="I372" s="121">
        <v>1900</v>
      </c>
      <c r="J372" s="122" t="s">
        <v>482</v>
      </c>
      <c r="K372" s="123"/>
      <c r="L372" s="123"/>
      <c r="M372" s="83">
        <f t="shared" si="192"/>
        <v>0</v>
      </c>
      <c r="N372" s="124" t="s">
        <v>75</v>
      </c>
      <c r="O372" s="125">
        <v>15</v>
      </c>
      <c r="P372" s="126">
        <v>0.182</v>
      </c>
      <c r="Q372" s="127"/>
      <c r="R372" s="127"/>
      <c r="S372" s="127"/>
      <c r="T372" s="127"/>
      <c r="U372" s="127"/>
      <c r="V372" s="127"/>
      <c r="W372" s="127"/>
      <c r="X372" s="127"/>
      <c r="Y372" s="127"/>
      <c r="Z372" s="127"/>
      <c r="AA372" s="127"/>
      <c r="AB372" s="127"/>
      <c r="AC372" s="127"/>
      <c r="AD372" s="128">
        <v>0</v>
      </c>
      <c r="AE372" s="129"/>
      <c r="AF372" s="130">
        <v>0</v>
      </c>
      <c r="AG372" s="128">
        <v>0</v>
      </c>
      <c r="AH372" s="131">
        <v>0</v>
      </c>
      <c r="AI372" s="77"/>
      <c r="AJ372" s="77"/>
      <c r="AK372" s="77"/>
      <c r="AL372" s="77"/>
      <c r="AM372" s="77"/>
      <c r="AN372" s="92"/>
    </row>
    <row r="373" spans="2:52" s="47" customFormat="1" ht="13.5" outlineLevel="2">
      <c r="B373" s="76">
        <v>7</v>
      </c>
      <c r="C373" s="77"/>
      <c r="D373" s="77"/>
      <c r="E373" s="78"/>
      <c r="F373" s="77"/>
      <c r="G373" s="191"/>
      <c r="H373" s="79"/>
      <c r="I373" s="121">
        <v>1900</v>
      </c>
      <c r="J373" s="122" t="s">
        <v>482</v>
      </c>
      <c r="K373" s="123"/>
      <c r="L373" s="123"/>
      <c r="M373" s="83">
        <f t="shared" si="192"/>
        <v>0</v>
      </c>
      <c r="N373" s="124" t="s">
        <v>75</v>
      </c>
      <c r="O373" s="125">
        <v>15</v>
      </c>
      <c r="P373" s="126">
        <v>0.182</v>
      </c>
      <c r="Q373" s="127"/>
      <c r="R373" s="127"/>
      <c r="S373" s="127"/>
      <c r="T373" s="127"/>
      <c r="U373" s="127"/>
      <c r="V373" s="127"/>
      <c r="W373" s="127"/>
      <c r="X373" s="127"/>
      <c r="Y373" s="127"/>
      <c r="Z373" s="127"/>
      <c r="AA373" s="127"/>
      <c r="AB373" s="127"/>
      <c r="AC373" s="127"/>
      <c r="AD373" s="128">
        <v>0</v>
      </c>
      <c r="AE373" s="129"/>
      <c r="AF373" s="130">
        <v>0</v>
      </c>
      <c r="AG373" s="128">
        <v>0</v>
      </c>
      <c r="AH373" s="131">
        <v>0</v>
      </c>
      <c r="AI373" s="77"/>
      <c r="AJ373" s="77"/>
      <c r="AK373" s="77"/>
      <c r="AL373" s="77"/>
      <c r="AM373" s="77"/>
      <c r="AN373" s="92"/>
    </row>
    <row r="374" spans="2:52" s="47" customFormat="1" ht="13.5" outlineLevel="2">
      <c r="B374" s="76">
        <v>8</v>
      </c>
      <c r="C374" s="77"/>
      <c r="D374" s="77"/>
      <c r="E374" s="78"/>
      <c r="F374" s="77"/>
      <c r="G374" s="191"/>
      <c r="H374" s="79"/>
      <c r="I374" s="121">
        <v>1900</v>
      </c>
      <c r="J374" s="122" t="s">
        <v>482</v>
      </c>
      <c r="K374" s="123"/>
      <c r="L374" s="123"/>
      <c r="M374" s="83">
        <f t="shared" si="192"/>
        <v>0</v>
      </c>
      <c r="N374" s="124" t="s">
        <v>75</v>
      </c>
      <c r="O374" s="125">
        <v>15</v>
      </c>
      <c r="P374" s="126">
        <v>0.182</v>
      </c>
      <c r="Q374" s="127"/>
      <c r="R374" s="127"/>
      <c r="S374" s="127"/>
      <c r="T374" s="127"/>
      <c r="U374" s="127"/>
      <c r="V374" s="127"/>
      <c r="W374" s="127"/>
      <c r="X374" s="127"/>
      <c r="Y374" s="127"/>
      <c r="Z374" s="127"/>
      <c r="AA374" s="127"/>
      <c r="AB374" s="127"/>
      <c r="AC374" s="127"/>
      <c r="AD374" s="128">
        <v>0</v>
      </c>
      <c r="AE374" s="129"/>
      <c r="AF374" s="130">
        <v>0</v>
      </c>
      <c r="AG374" s="128">
        <v>0</v>
      </c>
      <c r="AH374" s="131">
        <v>0</v>
      </c>
      <c r="AI374" s="77"/>
      <c r="AJ374" s="77"/>
      <c r="AK374" s="77"/>
      <c r="AL374" s="77"/>
      <c r="AM374" s="77"/>
      <c r="AN374" s="92"/>
    </row>
    <row r="375" spans="2:52" s="47" customFormat="1" ht="13.5" outlineLevel="2">
      <c r="B375" s="76">
        <v>9</v>
      </c>
      <c r="C375" s="77"/>
      <c r="D375" s="77"/>
      <c r="E375" s="78"/>
      <c r="F375" s="77"/>
      <c r="G375" s="191"/>
      <c r="H375" s="79"/>
      <c r="I375" s="121">
        <v>1900</v>
      </c>
      <c r="J375" s="122" t="s">
        <v>482</v>
      </c>
      <c r="K375" s="123"/>
      <c r="L375" s="123"/>
      <c r="M375" s="83">
        <f t="shared" si="192"/>
        <v>0</v>
      </c>
      <c r="N375" s="124" t="s">
        <v>75</v>
      </c>
      <c r="O375" s="125">
        <v>15</v>
      </c>
      <c r="P375" s="126">
        <v>0.182</v>
      </c>
      <c r="Q375" s="127"/>
      <c r="R375" s="127"/>
      <c r="S375" s="127"/>
      <c r="T375" s="127"/>
      <c r="U375" s="127"/>
      <c r="V375" s="127"/>
      <c r="W375" s="127"/>
      <c r="X375" s="127"/>
      <c r="Y375" s="127"/>
      <c r="Z375" s="127"/>
      <c r="AA375" s="127"/>
      <c r="AB375" s="127"/>
      <c r="AC375" s="127"/>
      <c r="AD375" s="128">
        <v>0</v>
      </c>
      <c r="AE375" s="129"/>
      <c r="AF375" s="130">
        <v>0</v>
      </c>
      <c r="AG375" s="128">
        <v>0</v>
      </c>
      <c r="AH375" s="131">
        <v>0</v>
      </c>
      <c r="AI375" s="77"/>
      <c r="AJ375" s="77"/>
      <c r="AK375" s="77"/>
      <c r="AL375" s="77"/>
      <c r="AM375" s="77"/>
      <c r="AN375" s="92"/>
    </row>
    <row r="376" spans="2:52" s="47" customFormat="1" ht="13.5" outlineLevel="2">
      <c r="B376" s="76">
        <v>10</v>
      </c>
      <c r="C376" s="77"/>
      <c r="D376" s="77"/>
      <c r="E376" s="78"/>
      <c r="F376" s="77"/>
      <c r="G376" s="191"/>
      <c r="H376" s="79"/>
      <c r="I376" s="121">
        <v>1900</v>
      </c>
      <c r="J376" s="122" t="s">
        <v>482</v>
      </c>
      <c r="K376" s="123"/>
      <c r="L376" s="123"/>
      <c r="M376" s="83">
        <f t="shared" si="192"/>
        <v>0</v>
      </c>
      <c r="N376" s="124" t="s">
        <v>75</v>
      </c>
      <c r="O376" s="125">
        <v>15</v>
      </c>
      <c r="P376" s="126">
        <v>0.182</v>
      </c>
      <c r="Q376" s="127"/>
      <c r="R376" s="127"/>
      <c r="S376" s="127"/>
      <c r="T376" s="127"/>
      <c r="U376" s="127"/>
      <c r="V376" s="127"/>
      <c r="W376" s="127"/>
      <c r="X376" s="127"/>
      <c r="Y376" s="127"/>
      <c r="Z376" s="127"/>
      <c r="AA376" s="127"/>
      <c r="AB376" s="127"/>
      <c r="AC376" s="127"/>
      <c r="AD376" s="128">
        <v>0</v>
      </c>
      <c r="AE376" s="129"/>
      <c r="AF376" s="130">
        <v>0</v>
      </c>
      <c r="AG376" s="128">
        <v>0</v>
      </c>
      <c r="AH376" s="131">
        <v>0</v>
      </c>
      <c r="AI376" s="77"/>
      <c r="AJ376" s="77"/>
      <c r="AK376" s="77"/>
      <c r="AL376" s="77"/>
      <c r="AM376" s="77"/>
      <c r="AN376" s="92"/>
    </row>
    <row r="377" spans="2:52" s="47" customFormat="1" ht="13.5" outlineLevel="1">
      <c r="B377" s="94"/>
      <c r="C377" s="95" t="s">
        <v>485</v>
      </c>
      <c r="D377" s="94"/>
      <c r="E377" s="96"/>
      <c r="F377" s="94"/>
      <c r="G377" s="97">
        <v>2024</v>
      </c>
      <c r="H377" s="98"/>
      <c r="I377" s="98"/>
      <c r="J377" s="98"/>
      <c r="K377" s="132">
        <f>SUM(K367:K376)</f>
        <v>0</v>
      </c>
      <c r="L377" s="132">
        <f>SUM(L367:L376)</f>
        <v>0</v>
      </c>
      <c r="M377" s="132">
        <f>SUM(M367:M376)</f>
        <v>0</v>
      </c>
      <c r="N377" s="96"/>
      <c r="O377" s="96"/>
      <c r="P377" s="100"/>
      <c r="Q377" s="132">
        <f t="shared" ref="Q377:AH377" si="195">SUM(Q367:Q376)</f>
        <v>0</v>
      </c>
      <c r="R377" s="132">
        <f t="shared" si="195"/>
        <v>0</v>
      </c>
      <c r="S377" s="132">
        <f t="shared" si="195"/>
        <v>0</v>
      </c>
      <c r="T377" s="132">
        <f t="shared" si="195"/>
        <v>0</v>
      </c>
      <c r="U377" s="132">
        <f t="shared" si="195"/>
        <v>0</v>
      </c>
      <c r="V377" s="132">
        <f t="shared" si="195"/>
        <v>0</v>
      </c>
      <c r="W377" s="132">
        <f t="shared" si="195"/>
        <v>0</v>
      </c>
      <c r="X377" s="132">
        <f t="shared" si="195"/>
        <v>0</v>
      </c>
      <c r="Y377" s="132">
        <f t="shared" si="195"/>
        <v>0</v>
      </c>
      <c r="Z377" s="132">
        <f t="shared" si="195"/>
        <v>0</v>
      </c>
      <c r="AA377" s="132">
        <f t="shared" si="195"/>
        <v>0</v>
      </c>
      <c r="AB377" s="132">
        <f t="shared" si="195"/>
        <v>0</v>
      </c>
      <c r="AC377" s="132">
        <f t="shared" si="195"/>
        <v>0</v>
      </c>
      <c r="AD377" s="132">
        <f t="shared" si="195"/>
        <v>0</v>
      </c>
      <c r="AE377" s="132">
        <f t="shared" si="195"/>
        <v>0</v>
      </c>
      <c r="AF377" s="132">
        <f t="shared" si="195"/>
        <v>0</v>
      </c>
      <c r="AG377" s="132">
        <f t="shared" si="195"/>
        <v>0</v>
      </c>
      <c r="AH377" s="132">
        <f t="shared" si="195"/>
        <v>0</v>
      </c>
      <c r="AI377" s="133"/>
      <c r="AJ377" s="133"/>
      <c r="AK377" s="133"/>
      <c r="AL377" s="133"/>
      <c r="AM377" s="133"/>
      <c r="AN377" s="138"/>
    </row>
    <row r="378" spans="2:52" s="47" customFormat="1" ht="13.5">
      <c r="G378" s="48"/>
      <c r="H378" s="49"/>
      <c r="I378" s="49"/>
      <c r="J378" s="49"/>
      <c r="K378" s="109"/>
      <c r="L378" s="109"/>
      <c r="M378" s="109"/>
      <c r="P378" s="50"/>
      <c r="AF378" s="52"/>
      <c r="AG378" s="53"/>
      <c r="AH378" s="54"/>
    </row>
    <row r="379" spans="2:52" s="47" customFormat="1" ht="13.5">
      <c r="G379" s="48"/>
      <c r="H379" s="49"/>
      <c r="I379" s="49"/>
      <c r="J379" s="49"/>
      <c r="K379" s="109"/>
      <c r="L379" s="109"/>
      <c r="M379" s="109"/>
      <c r="P379" s="50"/>
      <c r="AF379" s="52"/>
      <c r="AG379" s="53"/>
      <c r="AH379" s="54"/>
    </row>
    <row r="380" spans="2:52" s="47" customFormat="1" ht="13.5">
      <c r="B380" s="46" t="s">
        <v>491</v>
      </c>
      <c r="G380" s="48"/>
      <c r="H380" s="49"/>
      <c r="I380" s="49"/>
      <c r="J380" s="49"/>
      <c r="K380" s="109"/>
      <c r="L380" s="109"/>
      <c r="M380" s="109"/>
      <c r="P380" s="50"/>
      <c r="AF380" s="52"/>
      <c r="AG380" s="53"/>
      <c r="AH380" s="54"/>
    </row>
    <row r="381" spans="2:52" s="47" customFormat="1" ht="18.75" customHeight="1">
      <c r="B381" s="189" t="s">
        <v>42</v>
      </c>
      <c r="C381" s="189" t="s">
        <v>10</v>
      </c>
      <c r="D381" s="189" t="s">
        <v>492</v>
      </c>
      <c r="E381" s="189" t="s">
        <v>16</v>
      </c>
      <c r="F381" s="189" t="s">
        <v>44</v>
      </c>
      <c r="G381" s="203" t="s">
        <v>20</v>
      </c>
      <c r="H381" s="205" t="s">
        <v>22</v>
      </c>
      <c r="I381" s="205" t="s">
        <v>45</v>
      </c>
      <c r="J381" s="205" t="s">
        <v>46</v>
      </c>
      <c r="K381" s="207" t="s">
        <v>47</v>
      </c>
      <c r="L381" s="207"/>
      <c r="M381" s="207"/>
      <c r="N381" s="189" t="s">
        <v>48</v>
      </c>
      <c r="O381" s="189" t="s">
        <v>49</v>
      </c>
      <c r="P381" s="196" t="s">
        <v>50</v>
      </c>
      <c r="Q381" s="55" t="s">
        <v>51</v>
      </c>
      <c r="R381" s="55"/>
      <c r="S381" s="55"/>
      <c r="T381" s="55"/>
      <c r="U381" s="55"/>
      <c r="V381" s="55"/>
      <c r="W381" s="55"/>
      <c r="X381" s="55"/>
      <c r="Y381" s="55"/>
      <c r="Z381" s="55"/>
      <c r="AA381" s="55"/>
      <c r="AB381" s="55"/>
      <c r="AC381" s="55"/>
      <c r="AD381" s="56"/>
      <c r="AE381" s="57"/>
      <c r="AF381" s="198" t="s">
        <v>52</v>
      </c>
      <c r="AG381" s="200" t="s">
        <v>53</v>
      </c>
      <c r="AH381" s="201" t="s">
        <v>54</v>
      </c>
      <c r="AI381" s="192" t="s">
        <v>30</v>
      </c>
      <c r="AJ381" s="192" t="s">
        <v>55</v>
      </c>
      <c r="AK381" s="58" t="s">
        <v>56</v>
      </c>
      <c r="AL381" s="58"/>
      <c r="AM381" s="58"/>
      <c r="AN381" s="194" t="s">
        <v>57</v>
      </c>
    </row>
    <row r="382" spans="2:52" s="47" customFormat="1" ht="18.75" customHeight="1">
      <c r="B382" s="190"/>
      <c r="C382" s="190"/>
      <c r="D382" s="190"/>
      <c r="E382" s="190"/>
      <c r="F382" s="190"/>
      <c r="G382" s="204"/>
      <c r="H382" s="206"/>
      <c r="I382" s="206"/>
      <c r="J382" s="206"/>
      <c r="K382" s="59" t="s">
        <v>58</v>
      </c>
      <c r="L382" s="59" t="s">
        <v>59</v>
      </c>
      <c r="M382" s="59" t="s">
        <v>60</v>
      </c>
      <c r="N382" s="190"/>
      <c r="O382" s="190"/>
      <c r="P382" s="197"/>
      <c r="Q382" s="60">
        <v>2011</v>
      </c>
      <c r="R382" s="60">
        <v>2012</v>
      </c>
      <c r="S382" s="60">
        <v>2013</v>
      </c>
      <c r="T382" s="60">
        <v>2014</v>
      </c>
      <c r="U382" s="60">
        <v>2015</v>
      </c>
      <c r="V382" s="60">
        <v>2016</v>
      </c>
      <c r="W382" s="60">
        <v>2017</v>
      </c>
      <c r="X382" s="60">
        <v>2018</v>
      </c>
      <c r="Y382" s="60">
        <v>2019</v>
      </c>
      <c r="Z382" s="60">
        <v>2020</v>
      </c>
      <c r="AA382" s="60">
        <v>2021</v>
      </c>
      <c r="AB382" s="60">
        <v>2022</v>
      </c>
      <c r="AC382" s="60">
        <v>2023</v>
      </c>
      <c r="AD382" s="110">
        <v>2024</v>
      </c>
      <c r="AE382" s="61" t="s">
        <v>61</v>
      </c>
      <c r="AF382" s="199"/>
      <c r="AG382" s="197"/>
      <c r="AH382" s="202"/>
      <c r="AI382" s="193"/>
      <c r="AJ382" s="193"/>
      <c r="AK382" s="62" t="s">
        <v>62</v>
      </c>
      <c r="AL382" s="62" t="s">
        <v>18</v>
      </c>
      <c r="AM382" s="62" t="s">
        <v>47</v>
      </c>
      <c r="AN382" s="195"/>
      <c r="AP382" s="63" t="s">
        <v>63</v>
      </c>
      <c r="AQ382" s="63">
        <v>2002</v>
      </c>
      <c r="AR382" s="63">
        <v>2003</v>
      </c>
      <c r="AS382" s="63">
        <v>2004</v>
      </c>
      <c r="AT382" s="63">
        <v>2005</v>
      </c>
      <c r="AU382" s="63">
        <v>2006</v>
      </c>
      <c r="AV382" s="63">
        <v>2007</v>
      </c>
      <c r="AW382" s="63">
        <v>2008</v>
      </c>
      <c r="AX382" s="63">
        <v>2009</v>
      </c>
      <c r="AY382" s="63">
        <v>2010</v>
      </c>
      <c r="AZ382" s="63">
        <v>2011</v>
      </c>
    </row>
    <row r="383" spans="2:52" s="46" customFormat="1" ht="13.5">
      <c r="B383" s="111"/>
      <c r="C383" s="112" t="s">
        <v>64</v>
      </c>
      <c r="D383" s="112"/>
      <c r="E383" s="112"/>
      <c r="F383" s="112"/>
      <c r="G383" s="113"/>
      <c r="H383" s="114"/>
      <c r="I383" s="114"/>
      <c r="J383" s="114"/>
      <c r="K383" s="68">
        <f t="shared" ref="K383:M383" si="196">SUM(+K394,K405,K416,K427,K438,K449,K460,K471,K482,K493,K504,K515,K526,K537)</f>
        <v>0</v>
      </c>
      <c r="L383" s="68">
        <f t="shared" si="196"/>
        <v>0</v>
      </c>
      <c r="M383" s="68">
        <f t="shared" si="196"/>
        <v>0</v>
      </c>
      <c r="N383" s="64"/>
      <c r="O383" s="64"/>
      <c r="P383" s="69"/>
      <c r="Q383" s="68">
        <f>SUM(+N394,N405,N416,N427,N438,N449,N460,N471,N482,N493,N504,N515,N526,N537)</f>
        <v>0</v>
      </c>
      <c r="R383" s="68">
        <f t="shared" ref="R383:AC383" si="197">SUM(+R394,R405,R416,R427,R438,R449,R460,R471,R482,R493,R504,R515,R526,R537)</f>
        <v>0</v>
      </c>
      <c r="S383" s="68">
        <f t="shared" si="197"/>
        <v>0</v>
      </c>
      <c r="T383" s="68">
        <f t="shared" si="197"/>
        <v>0</v>
      </c>
      <c r="U383" s="68">
        <f t="shared" si="197"/>
        <v>0</v>
      </c>
      <c r="V383" s="68">
        <f t="shared" si="197"/>
        <v>0</v>
      </c>
      <c r="W383" s="68">
        <f t="shared" si="197"/>
        <v>0</v>
      </c>
      <c r="X383" s="68">
        <f t="shared" si="197"/>
        <v>0</v>
      </c>
      <c r="Y383" s="68">
        <f t="shared" si="197"/>
        <v>0</v>
      </c>
      <c r="Z383" s="68">
        <f t="shared" si="197"/>
        <v>0</v>
      </c>
      <c r="AA383" s="68">
        <f t="shared" si="197"/>
        <v>0</v>
      </c>
      <c r="AB383" s="68">
        <f t="shared" si="197"/>
        <v>0</v>
      </c>
      <c r="AC383" s="68">
        <f t="shared" si="197"/>
        <v>0</v>
      </c>
      <c r="AD383" s="70">
        <f>SUM(+AD394,AD405,AD416,AD427,AD438,AD449,AD460,AD471,AD482,AD493,AD504,AD515,AD526,AD537)</f>
        <v>0</v>
      </c>
      <c r="AE383" s="71"/>
      <c r="AF383" s="72">
        <f t="shared" ref="AF383:AH383" si="198">SUM(+AF394,AF405,AF416,AF427,AF438,AF449,AF460,AF471,AF482,AF493,AF504,AF515,AF526,AF537)</f>
        <v>0</v>
      </c>
      <c r="AG383" s="68">
        <f t="shared" si="198"/>
        <v>0</v>
      </c>
      <c r="AH383" s="73">
        <f t="shared" si="198"/>
        <v>0</v>
      </c>
      <c r="AI383" s="111"/>
      <c r="AJ383" s="111"/>
      <c r="AK383" s="111"/>
      <c r="AL383" s="111"/>
      <c r="AM383" s="111"/>
      <c r="AN383" s="115"/>
      <c r="AP383" s="75">
        <f>SUM(AQ383:AZ383)</f>
        <v>0</v>
      </c>
      <c r="AQ383" s="75">
        <f>+AQ394</f>
        <v>0</v>
      </c>
      <c r="AR383" s="75">
        <f>+AO394</f>
        <v>0</v>
      </c>
      <c r="AS383" s="75">
        <f t="shared" ref="AS383:AZ383" si="199">+AS394</f>
        <v>0</v>
      </c>
      <c r="AT383" s="75">
        <f t="shared" si="199"/>
        <v>0</v>
      </c>
      <c r="AU383" s="75">
        <f t="shared" si="199"/>
        <v>0</v>
      </c>
      <c r="AV383" s="75">
        <f t="shared" si="199"/>
        <v>0</v>
      </c>
      <c r="AW383" s="75">
        <f t="shared" si="199"/>
        <v>0</v>
      </c>
      <c r="AX383" s="75">
        <f t="shared" si="199"/>
        <v>0</v>
      </c>
      <c r="AY383" s="75">
        <f t="shared" si="199"/>
        <v>0</v>
      </c>
      <c r="AZ383" s="75">
        <f t="shared" si="199"/>
        <v>0</v>
      </c>
    </row>
    <row r="384" spans="2:52" s="47" customFormat="1" ht="13.5" hidden="1" outlineLevel="2">
      <c r="B384" s="76">
        <v>1</v>
      </c>
      <c r="C384" s="77"/>
      <c r="D384" s="77"/>
      <c r="E384" s="78"/>
      <c r="F384" s="77"/>
      <c r="G384" s="191">
        <v>2011</v>
      </c>
      <c r="H384" s="79"/>
      <c r="I384" s="80">
        <f t="shared" ref="I384:I404" si="200">VALUE(LEFT(TEXT($H384,"yyyy-mm-dd"),4))</f>
        <v>1900</v>
      </c>
      <c r="J384" s="81" t="str">
        <f>MID(TEXT($H384,"yyyy-mm-dd"),6,2)</f>
        <v>01</v>
      </c>
      <c r="K384" s="82"/>
      <c r="L384" s="140"/>
      <c r="M384" s="83">
        <f>K384+L384</f>
        <v>0</v>
      </c>
      <c r="N384" s="141" t="s">
        <v>65</v>
      </c>
      <c r="O384" s="85">
        <v>3</v>
      </c>
      <c r="P384" s="86">
        <f>IF($N384="정액법",VLOOKUP($O384,[1]Data!$J$3:$L$62,2),IF($N384="정률법",VLOOKUP($O384,[1]Data!$J$3:$L$62,3),"입력검증"))</f>
        <v>0.33300000000000002</v>
      </c>
      <c r="Q384" s="87">
        <f>AP384</f>
        <v>0</v>
      </c>
      <c r="R384" s="88">
        <f>IF($N384="정률법",IF((R$27-$I384)&lt;0,0,IF((R$27-$I384)=0,$M384*$P384/12*(12-$J384+1),IF((R$27-$I384)&lt;$O384,($M384-SUM($N384:N384))*$P384,IF((R$27-$I384)=$O384,$M384-SUM($N384:N384),0)))),IF($N384="정액법",IF((R$27-$I384)&lt;0,0,IF((R$27-$I384)=0,$M384*$P384/12*(12-$J384+1),IF((R$27-$I384)&lt;$O384,$M384*$P384,IF((R$27-$I384)=$O384,$M384-SUM($Q384:Q384),0))))))</f>
        <v>0</v>
      </c>
      <c r="S384" s="88">
        <f>IF($N384="정률법",IF((S$27-$I384)&lt;0,0,IF((S$27-$I384)=0,$M384*$P384/12*(12-$J384+1),IF((S$27-$I384)&lt;$O384,($M384-SUM($N384:O384))*$P384,IF((S$27-$I384)=$O384,$M384-SUM($N384:O384),0)))),IF($N384="정액법",IF((S$27-$I384)&lt;0,0,IF((S$27-$I384)=0,$M384*$P384/12*(12-$J384+1),IF((S$27-$I384)&lt;$O384,$M384*$P384,IF((S$27-$I384)=$O384,$M384-SUM($Q384:R384),0))))))</f>
        <v>0</v>
      </c>
      <c r="T384" s="88">
        <f>IF($N384="정률법",IF((T$27-$I384)&lt;0,0,IF((T$27-$I384)=0,$M384*$P384/12*(12-$J384+1),IF((T$27-$I384)&lt;$O384,($M384-SUM($N384:P384))*$P384,IF((T$27-$I384)=$O384,$M384-SUM($N384:P384),0)))),IF($N384="정액법",IF((T$27-$I384)&lt;0,0,IF((T$27-$I384)=0,$M384*$P384/12*(12-$J384+1),IF((T$27-$I384)&lt;$O384,$M384*$P384,IF((T$27-$I384)=$O384,$M384-SUM($Q384:S384),0))))))</f>
        <v>0</v>
      </c>
      <c r="U384" s="88">
        <f>IF($N384="정률법",IF((U$27-$I384)&lt;0,0,IF((U$27-$I384)=0,$M384*$P384/12*(12-$J384+1),IF((U$27-$I384)&lt;$O384,($M384-SUM($N384:Q384))*$P384,IF((U$27-$I384)=$O384,$M384-SUM($N384:Q384),0)))),IF($N384="정액법",IF((U$27-$I384)&lt;0,0,IF((U$27-$I384)=0,$M384*$P384/12*(12-$J384+1),IF((U$27-$I384)&lt;$O384,$M384*$P384,IF((U$27-$I384)=$O384,$M384-SUM($Q384:T384),0))))))</f>
        <v>0</v>
      </c>
      <c r="V384" s="88">
        <f>IF($N384="정률법",IF((V$27-$I384)&lt;0,0,IF((V$27-$I384)=0,$M384*$P384/12*(12-$J384+1),IF((V$27-$I384)&lt;$O384,($M384-SUM($N384:R384))*$P384,IF((V$27-$I384)=$O384,$M384-SUM($N384:R384),0)))),IF($N384="정액법",IF((V$27-$I384)&lt;0,0,IF((V$27-$I384)=0,$M384*$P384/12*(12-$J384+1),IF((V$27-$I384)&lt;$O384,$M384*$P384,IF((V$27-$I384)=$O384,$M384-SUM($Q384:U384),0))))))</f>
        <v>0</v>
      </c>
      <c r="W384" s="88">
        <f>IF($N384="정률법",IF((W$27-$I384)&lt;0,0,IF((W$27-$I384)=0,$M384*$P384/12*(12-$J384+1),IF((W$27-$I384)&lt;$O384,($M384-SUM($N384:S384))*$P384,IF((W$27-$I384)=$O384,$M384-SUM($N384:S384),0)))),IF($N384="정액법",IF((W$27-$I384)&lt;0,0,IF((W$27-$I384)=0,$M384*$P384/12*(12-$J384+1),IF((W$27-$I384)&lt;$O384,$M384*$P384,IF((W$27-$I384)=$O384,$M384-SUM($Q384:V384),0))))))</f>
        <v>0</v>
      </c>
      <c r="X384" s="88">
        <f>IF($N384="정률법",IF((X$27-$I384)&lt;0,0,IF((X$27-$I384)=0,$M384*$P384/12*(12-$J384+1),IF((X$27-$I384)&lt;$O384,($M384-SUM($N384:T384))*$P384,IF((X$27-$I384)=$O384,$M384-SUM($N384:T384),0)))),IF($N384="정액법",IF((X$27-$I384)&lt;0,0,IF((X$27-$I384)=0,$M384*$P384/12*(12-$J384+1),IF((X$27-$I384)&lt;$O384,$M384*$P384,IF((X$27-$I384)=$O384,$M384-SUM($Q384:W384),0))))))</f>
        <v>0</v>
      </c>
      <c r="Y384" s="88">
        <f>IF($N384="정률법",IF((Y$27-$I384)&lt;0,0,IF((Y$27-$I384)=0,$M384*$P384/12*(12-$J384+1),IF((Y$27-$I384)&lt;$O384,($M384-SUM($N384:U384))*$P384,IF((Y$27-$I384)=$O384,$M384-SUM($N384:U384),0)))),IF($N384="정액법",IF((Y$27-$I384)&lt;0,0,IF((Y$27-$I384)=0,$M384*$P384/12*(12-$J384+1),IF((Y$27-$I384)&lt;$O384,$M384*$P384,IF((Y$27-$I384)=$O384,$M384-SUM($Q384:X384),0))))))</f>
        <v>0</v>
      </c>
      <c r="Z384" s="88">
        <f>IF($N384="정률법",IF((Z$27-$I384)&lt;0,0,IF((Z$27-$I384)=0,$M384*$P384/12*(12-$J384+1),IF((Z$27-$I384)&lt;$O384,($M384-SUM($N384:V384))*$P384,IF((Z$27-$I384)=$O384,$M384-SUM($N384:V384),0)))),IF($N384="정액법",IF((Z$27-$I384)&lt;0,0,IF((Z$27-$I384)=0,$M384*$P384/12*(12-$J384+1),IF((Z$27-$I384)&lt;$O384,$M384*$P384,IF((Z$27-$I384)=$O384,$M384-SUM($Q384:Y384),0))))))</f>
        <v>0</v>
      </c>
      <c r="AA384" s="88">
        <f>IF($N384="정률법",IF((AA$27-$I384)&lt;0,0,IF((AA$27-$I384)=0,$M384*$P384/12*(12-$J384+1),IF((AA$27-$I384)&lt;$O384,($M384-SUM($N384:W384))*$P384,IF((AA$27-$I384)=$O384,$M384-SUM($N384:W384),0)))),IF($N384="정액법",IF((AA$27-$I384)&lt;0,0,IF((AA$27-$I384)=0,$M384*$P384/12*(12-$J384+1),IF((AA$27-$I384)&lt;$O384,$M384*$P384,IF((AA$27-$I384)=$O384,$M384-SUM($Q384:Z384),0))))))</f>
        <v>0</v>
      </c>
      <c r="AB384" s="88">
        <f>IF($N384="정률법",IF((AB$27-$I384)&lt;0,0,IF((AB$27-$I384)=0,$M384*$P384/12*(12-$J384+1),IF((AB$27-$I384)&lt;$O384,($M384-SUM($N384:X384))*$P384,IF((AB$27-$I384)=$O384,$M384-SUM($N384:X384),0)))),IF($N384="정액법",IF((AB$27-$I384)&lt;0,0,IF((AB$27-$I384)=0,$M384*$P384/12*(12-$J384+1),IF((AB$27-$I384)&lt;$O384,$M384*$P384,IF((AB$27-$I384)=$O384,$M384-SUM($Q384:AA384),0))))))</f>
        <v>0</v>
      </c>
      <c r="AC384" s="88">
        <f>IF($N384="정률법",IF((AC$27-$I384)&lt;0,0,IF((AC$27-$I384)=0,$M384*$P384/12*(12-$J384+1),IF((AC$27-$I384)&lt;$O384,($M384-SUM($N384:Y384))*$P384,IF((AC$27-$I384)=$O384,$M384-SUM($N384:Y384),0)))),IF($N384="정액법",IF((AC$27-$I384)&lt;0,0,IF((AC$27-$I384)=0,$M384*$P384/12*(12-$J384+1),IF((AC$27-$I384)&lt;$O384,$M384*$P384,IF((AC$27-$I384)=$O384,$M384-SUM($Q384:AB384),0))))))</f>
        <v>0</v>
      </c>
      <c r="AD384" s="88">
        <f>IF($N384="정률법",IF((AD$27-$I384)&lt;0,0,IF((AD$27-$I384)=0,$M384*$P384/12*(12-$J384+1),IF((AD$27-$I384)&lt;$O384,($M384-SUM($N384:Z384))*$P384,IF((AD$27-$I384)=$O384,$M384-SUM($N384:Z384),0)))),IF($N384="정액법",IF((AD$27-$I384)&lt;0,0,IF((AD$27-$I384)=0,$M384*$P384/12*(12-$J384+1),IF((AD$27-$I384)&lt;$O384,$M384*$P384,IF((AD$27-$I384)=$O384,$M384-SUM($Q384:AC384),0))))))</f>
        <v>0</v>
      </c>
      <c r="AE384" s="89"/>
      <c r="AF384" s="90">
        <f>SUM(Q384:AE384)</f>
        <v>0</v>
      </c>
      <c r="AG384" s="88">
        <f t="shared" ref="AG384:AG393" si="201">M384-AF384</f>
        <v>0</v>
      </c>
      <c r="AH384" s="91">
        <f t="shared" ref="AH384:AH393" si="202">IFERROR(INT(AG384*K384/M384),0)</f>
        <v>0</v>
      </c>
      <c r="AI384" s="77"/>
      <c r="AJ384" s="77"/>
      <c r="AK384" s="77"/>
      <c r="AL384" s="77"/>
      <c r="AM384" s="77"/>
      <c r="AN384" s="92"/>
      <c r="AP384" s="93">
        <f>SUM(AQ384:AZ384)</f>
        <v>0</v>
      </c>
      <c r="AQ384" s="93">
        <f>IF($N384="정률법",IF((AQ$27-$I384)&lt;0,0,IF((AQ$27-$I384)=0,$M384*$P384/12*(12-$J384+1),IF((AQ$27-$I384)&lt;$O384,($M384-SUM(AP384:$AQ384))*$P384,IF((AQ$27-$I384)=$O384,$M384-SUM(AP384:$AQ384),0)))),IF($N384="정액법",IF((AQ$27-$I384)&lt;0,0,IF((AQ$27-$I384)=0,$M384*$P384/12*(12-$J384+1),IF((AQ$27-$I384)&lt;$O384,$M384*$P384,IF((AQ$27-$I384)=$O384,$M384-SUM(AP384:$AQ384),0))))))</f>
        <v>0</v>
      </c>
      <c r="AR384" s="93">
        <f>IF($N384="정률법",IF((AO$27-$I384)&lt;0,0,IF((AO$27-$I384)=0,$M384*$P384/12*(12-$J384+1),IF((AO$27-$I384)&lt;$O384,($M384-SUM($AQ384:AQ384))*$P384,IF((AO$27-$I384)=$O384,$M384-SUM($AQ384:AQ384),0)))),IF($N384="정액법",IF((AO$27-$I384)&lt;0,0,IF((AO$27-$I384)=0,$M384*$P384/12*(12-$J384+1),IF((AO$27-$I384)&lt;$O384,$M384*$P384,IF((AO$27-$I384)=$O384,$M384-SUM($AQ384:AQ384),0))))))</f>
        <v>0</v>
      </c>
      <c r="AS384" s="93">
        <f>IF($N384="정률법",IF((AS$27-$I384)&lt;0,0,IF((AS$27-$I384)=0,$M384*$P384/12*(12-$J384+1),IF((AS$27-$I384)&lt;$O384,($M384-SUM(AO384:$AQ384))*$P384,IF((AS$27-$I384)=$O384,$M384-SUM(AO384:$AQ384),0)))),IF($N384="정액법",IF((AS$27-$I384)&lt;0,0,IF((AS$27-$I384)=0,$M384*$P384/12*(12-$J384+1),IF((AS$27-$I384)&lt;$O384,$M384*$P384,IF((AS$27-$I384)=$O384,$M384-SUM(AO384:$AQ384),0))))))</f>
        <v>0</v>
      </c>
      <c r="AT384" s="93">
        <f>IF($N384="정률법",IF((AT$27-$I384)&lt;0,0,IF((AT$27-$I384)=0,$M384*$P384/12*(12-$J384+1),IF((AT$27-$I384)&lt;$O384,($M384-SUM($AQ384:AS384))*$P384,IF((AT$27-$I384)=$O384,$M384-SUM($AQ384:AS384),0)))),IF($N384="정액법",IF((AT$27-$I384)&lt;0,0,IF((AT$27-$I384)=0,$M384*$P384/12*(12-$J384+1),IF((AT$27-$I384)&lt;$O384,$M384*$P384,IF((AT$27-$I384)=$O384,$M384-SUM($AQ384:AS384),0))))))</f>
        <v>0</v>
      </c>
      <c r="AU384" s="93">
        <f>IF($N384="정률법",IF((AU$27-$I384)&lt;0,0,IF((AU$27-$I384)=0,$M384*$P384/12*(12-$J384+1),IF((AU$27-$I384)&lt;$O384,($M384-SUM($AQ384:AT384))*$P384,IF((AU$27-$I384)=$O384,$M384-SUM($AQ384:AT384),0)))),IF($N384="정액법",IF((AU$27-$I384)&lt;0,0,IF((AU$27-$I384)=0,$M384*$P384/12*(12-$J384+1),IF((AU$27-$I384)&lt;$O384,$M384*$P384,IF((AU$27-$I384)=$O384,$M384-SUM($AQ384:AT384),0))))))</f>
        <v>0</v>
      </c>
      <c r="AV384" s="93">
        <f>IF($N384="정률법",IF((AV$27-$I384)&lt;0,0,IF((AV$27-$I384)=0,$M384*$P384/12*(12-$J384+1),IF((AV$27-$I384)&lt;$O384,($M384-SUM($AQ384:AU384))*$P384,IF((AV$27-$I384)=$O384,$M384-SUM($AQ384:AU384),0)))),IF($N384="정액법",IF((AV$27-$I384)&lt;0,0,IF((AV$27-$I384)=0,$M384*$P384/12*(12-$J384+1),IF((AV$27-$I384)&lt;$O384,$M384*$P384,IF((AV$27-$I384)=$O384,$M384-SUM($AQ384:AU384),0))))))</f>
        <v>0</v>
      </c>
      <c r="AW384" s="93">
        <f>IF($N384="정률법",IF((AW$27-$I384)&lt;0,0,IF((AW$27-$I384)=0,$M384*$P384/12*(12-$J384+1),IF((AW$27-$I384)&lt;$O384,($M384-SUM($AQ384:AV384))*$P384,IF((AW$27-$I384)=$O384,$M384-SUM($AQ384:AV384),0)))),IF($N384="정액법",IF((AW$27-$I384)&lt;0,0,IF((AW$27-$I384)=0,$M384*$P384/12*(12-$J384+1),IF((AW$27-$I384)&lt;$O384,$M384*$P384,IF((AW$27-$I384)=$O384,$M384-SUM($AQ384:AV384),0))))))</f>
        <v>0</v>
      </c>
      <c r="AX384" s="93">
        <f>IF($N384="정률법",IF((AX$27-$I384)&lt;0,0,IF((AX$27-$I384)=0,$M384*$P384/12*(12-$J384+1),IF((AX$27-$I384)&lt;$O384,($M384-SUM($AQ384:AW384))*$P384,IF((AX$27-$I384)=$O384,$M384-SUM($AQ384:AW384),0)))),IF($N384="정액법",IF((AX$27-$I384)&lt;0,0,IF((AX$27-$I384)=0,$M384*$P384/12*(12-$J384+1),IF((AX$27-$I384)&lt;$O384,$M384*$P384,IF((AX$27-$I384)=$O384,$M384-SUM($AQ384:AW384),0))))))</f>
        <v>0</v>
      </c>
      <c r="AY384" s="93">
        <f>IF($N384="정률법",IF((AY$27-$I384)&lt;0,0,IF((AY$27-$I384)=0,$M384*$P384/12*(12-$J384+1),IF((AY$27-$I384)&lt;$O384,($M384-SUM($AQ384:AX384))*$P384,IF((AY$27-$I384)=$O384,$M384-SUM($AQ384:AX384),0)))),IF($N384="정액법",IF((AY$27-$I384)&lt;0,0,IF((AY$27-$I384)=0,$M384*$P384/12*(12-$J384+1),IF((AY$27-$I384)&lt;$O384,$M384*$P384,IF((AY$27-$I384)=$O384,$M384-SUM($AQ384:AX384),0))))))</f>
        <v>0</v>
      </c>
      <c r="AZ384" s="93">
        <f>IF($N384="정률법",IF((AZ$27-$I384)&lt;0,0,IF((AZ$27-$I384)=0,$M384*$P384/12*(12-$J384+1),IF((AZ$27-$I384)&lt;$O384,($M384-SUM($AQ384:AY384))*$P384,IF((AZ$27-$I384)=$O384,$M384-SUM($AQ384:AY384),0)))),IF($N384="정액법",IF((AZ$27-$I384)&lt;0,0,IF((AZ$27-$I384)=0,$M384*$P384/12*(12-$J384+1),IF((AZ$27-$I384)&lt;$O384,$M384*$P384,IF((AZ$27-$I384)=$O384,$M384-SUM($AQ384:AY384),0))))))</f>
        <v>0</v>
      </c>
    </row>
    <row r="385" spans="2:52" s="47" customFormat="1" ht="13.5" hidden="1" outlineLevel="2">
      <c r="B385" s="76">
        <v>2</v>
      </c>
      <c r="C385" s="77"/>
      <c r="D385" s="77"/>
      <c r="E385" s="78"/>
      <c r="F385" s="77"/>
      <c r="G385" s="191"/>
      <c r="H385" s="79"/>
      <c r="I385" s="80">
        <f t="shared" si="200"/>
        <v>1900</v>
      </c>
      <c r="J385" s="81" t="str">
        <f>MID(TEXT($H385,"yyyy-mm-dd"),6,2)</f>
        <v>01</v>
      </c>
      <c r="K385" s="82"/>
      <c r="L385" s="140"/>
      <c r="M385" s="83">
        <f>K385+L385</f>
        <v>0</v>
      </c>
      <c r="N385" s="141" t="s">
        <v>65</v>
      </c>
      <c r="O385" s="85">
        <v>3</v>
      </c>
      <c r="P385" s="86">
        <f>IF($N385="정액법",VLOOKUP($O385,[1]Data!$J$3:$L$62,2),IF($N385="정률법",VLOOKUP($O385,[1]Data!$J$3:$L$62,3),"입력검증"))</f>
        <v>0.33300000000000002</v>
      </c>
      <c r="Q385" s="87">
        <f t="shared" ref="Q385:Q393" si="203">AP385</f>
        <v>0</v>
      </c>
      <c r="R385" s="88">
        <f>IF($N385="정률법",IF((R$27-$I385)&lt;0,0,IF((R$27-$I385)=0,$M385*$P385/12*(12-$J385+1),IF((R$27-$I385)&lt;$O385,($M385-SUM($N385:N385))*$P385,IF((R$27-$I385)=$O385,$M385-SUM($N385:N385),0)))),IF($N385="정액법",IF((R$27-$I385)&lt;0,0,IF((R$27-$I385)=0,$M385*$P385/12*(12-$J385+1),IF((R$27-$I385)&lt;$O385,$M385*$P385,IF((R$27-$I385)=$O385,$M385-SUM($Q385:Q385),0))))))</f>
        <v>0</v>
      </c>
      <c r="S385" s="88">
        <f>IF($N385="정률법",IF((S$27-$I385)&lt;0,0,IF((S$27-$I385)=0,$M385*$P385/12*(12-$J385+1),IF((S$27-$I385)&lt;$O385,($M385-SUM($N385:O385))*$P385,IF((S$27-$I385)=$O385,$M385-SUM($N385:O385),0)))),IF($N385="정액법",IF((S$27-$I385)&lt;0,0,IF((S$27-$I385)=0,$M385*$P385/12*(12-$J385+1),IF((S$27-$I385)&lt;$O385,$M385*$P385,IF((S$27-$I385)=$O385,$M385-SUM($Q385:R385),0))))))</f>
        <v>0</v>
      </c>
      <c r="T385" s="88">
        <f>IF($N385="정률법",IF((T$27-$I385)&lt;0,0,IF((T$27-$I385)=0,$M385*$P385/12*(12-$J385+1),IF((T$27-$I385)&lt;$O385,($M385-SUM($N385:P385))*$P385,IF((T$27-$I385)=$O385,$M385-SUM($N385:P385),0)))),IF($N385="정액법",IF((T$27-$I385)&lt;0,0,IF((T$27-$I385)=0,$M385*$P385/12*(12-$J385+1),IF((T$27-$I385)&lt;$O385,$M385*$P385,IF((T$27-$I385)=$O385,$M385-SUM($Q385:S385),0))))))</f>
        <v>0</v>
      </c>
      <c r="U385" s="88">
        <f>IF($N385="정률법",IF((U$27-$I385)&lt;0,0,IF((U$27-$I385)=0,$M385*$P385/12*(12-$J385+1),IF((U$27-$I385)&lt;$O385,($M385-SUM($N385:Q385))*$P385,IF((U$27-$I385)=$O385,$M385-SUM($N385:Q385),0)))),IF($N385="정액법",IF((U$27-$I385)&lt;0,0,IF((U$27-$I385)=0,$M385*$P385/12*(12-$J385+1),IF((U$27-$I385)&lt;$O385,$M385*$P385,IF((U$27-$I385)=$O385,$M385-SUM($Q385:T385),0))))))</f>
        <v>0</v>
      </c>
      <c r="V385" s="88">
        <f>IF($N385="정률법",IF((V$27-$I385)&lt;0,0,IF((V$27-$I385)=0,$M385*$P385/12*(12-$J385+1),IF((V$27-$I385)&lt;$O385,($M385-SUM($N385:R385))*$P385,IF((V$27-$I385)=$O385,$M385-SUM($N385:R385),0)))),IF($N385="정액법",IF((V$27-$I385)&lt;0,0,IF((V$27-$I385)=0,$M385*$P385/12*(12-$J385+1),IF((V$27-$I385)&lt;$O385,$M385*$P385,IF((V$27-$I385)=$O385,$M385-SUM($Q385:U385),0))))))</f>
        <v>0</v>
      </c>
      <c r="W385" s="88">
        <f>IF($N385="정률법",IF((W$27-$I385)&lt;0,0,IF((W$27-$I385)=0,$M385*$P385/12*(12-$J385+1),IF((W$27-$I385)&lt;$O385,($M385-SUM($N385:S385))*$P385,IF((W$27-$I385)=$O385,$M385-SUM($N385:S385),0)))),IF($N385="정액법",IF((W$27-$I385)&lt;0,0,IF((W$27-$I385)=0,$M385*$P385/12*(12-$J385+1),IF((W$27-$I385)&lt;$O385,$M385*$P385,IF((W$27-$I385)=$O385,$M385-SUM($Q385:V385),0))))))</f>
        <v>0</v>
      </c>
      <c r="X385" s="88">
        <f>IF($N385="정률법",IF((X$27-$I385)&lt;0,0,IF((X$27-$I385)=0,$M385*$P385/12*(12-$J385+1),IF((X$27-$I385)&lt;$O385,($M385-SUM($N385:T385))*$P385,IF((X$27-$I385)=$O385,$M385-SUM($N385:T385),0)))),IF($N385="정액법",IF((X$27-$I385)&lt;0,0,IF((X$27-$I385)=0,$M385*$P385/12*(12-$J385+1),IF((X$27-$I385)&lt;$O385,$M385*$P385,IF((X$27-$I385)=$O385,$M385-SUM($Q385:W385),0))))))</f>
        <v>0</v>
      </c>
      <c r="Y385" s="88">
        <f>IF($N385="정률법",IF((Y$27-$I385)&lt;0,0,IF((Y$27-$I385)=0,$M385*$P385/12*(12-$J385+1),IF((Y$27-$I385)&lt;$O385,($M385-SUM($N385:U385))*$P385,IF((Y$27-$I385)=$O385,$M385-SUM($N385:U385),0)))),IF($N385="정액법",IF((Y$27-$I385)&lt;0,0,IF((Y$27-$I385)=0,$M385*$P385/12*(12-$J385+1),IF((Y$27-$I385)&lt;$O385,$M385*$P385,IF((Y$27-$I385)=$O385,$M385-SUM($Q385:X385),0))))))</f>
        <v>0</v>
      </c>
      <c r="Z385" s="88">
        <f>IF($N385="정률법",IF((Z$27-$I385)&lt;0,0,IF((Z$27-$I385)=0,$M385*$P385/12*(12-$J385+1),IF((Z$27-$I385)&lt;$O385,($M385-SUM($N385:V385))*$P385,IF((Z$27-$I385)=$O385,$M385-SUM($N385:V385),0)))),IF($N385="정액법",IF((Z$27-$I385)&lt;0,0,IF((Z$27-$I385)=0,$M385*$P385/12*(12-$J385+1),IF((Z$27-$I385)&lt;$O385,$M385*$P385,IF((Z$27-$I385)=$O385,$M385-SUM($Q385:Y385),0))))))</f>
        <v>0</v>
      </c>
      <c r="AA385" s="88">
        <f>IF($N385="정률법",IF((AA$27-$I385)&lt;0,0,IF((AA$27-$I385)=0,$M385*$P385/12*(12-$J385+1),IF((AA$27-$I385)&lt;$O385,($M385-SUM($N385:W385))*$P385,IF((AA$27-$I385)=$O385,$M385-SUM($N385:W385),0)))),IF($N385="정액법",IF((AA$27-$I385)&lt;0,0,IF((AA$27-$I385)=0,$M385*$P385/12*(12-$J385+1),IF((AA$27-$I385)&lt;$O385,$M385*$P385,IF((AA$27-$I385)=$O385,$M385-SUM($Q385:Z385),0))))))</f>
        <v>0</v>
      </c>
      <c r="AB385" s="88">
        <f>IF($N385="정률법",IF((AB$27-$I385)&lt;0,0,IF((AB$27-$I385)=0,$M385*$P385/12*(12-$J385+1),IF((AB$27-$I385)&lt;$O385,($M385-SUM($N385:X385))*$P385,IF((AB$27-$I385)=$O385,$M385-SUM($N385:X385),0)))),IF($N385="정액법",IF((AB$27-$I385)&lt;0,0,IF((AB$27-$I385)=0,$M385*$P385/12*(12-$J385+1),IF((AB$27-$I385)&lt;$O385,$M385*$P385,IF((AB$27-$I385)=$O385,$M385-SUM($Q385:AA385),0))))))</f>
        <v>0</v>
      </c>
      <c r="AC385" s="88">
        <f>IF($N385="정률법",IF((AC$27-$I385)&lt;0,0,IF((AC$27-$I385)=0,$M385*$P385/12*(12-$J385+1),IF((AC$27-$I385)&lt;$O385,($M385-SUM($N385:Y385))*$P385,IF((AC$27-$I385)=$O385,$M385-SUM($N385:Y385),0)))),IF($N385="정액법",IF((AC$27-$I385)&lt;0,0,IF((AC$27-$I385)=0,$M385*$P385/12*(12-$J385+1),IF((AC$27-$I385)&lt;$O385,$M385*$P385,IF((AC$27-$I385)=$O385,$M385-SUM($Q385:AB385),0))))))</f>
        <v>0</v>
      </c>
      <c r="AD385" s="88">
        <f>IF($N385="정률법",IF((AD$27-$I385)&lt;0,0,IF((AD$27-$I385)=0,$M385*$P385/12*(12-$J385+1),IF((AD$27-$I385)&lt;$O385,($M385-SUM($N385:Z385))*$P385,IF((AD$27-$I385)=$O385,$M385-SUM($N385:Z385),0)))),IF($N385="정액법",IF((AD$27-$I385)&lt;0,0,IF((AD$27-$I385)=0,$M385*$P385/12*(12-$J385+1),IF((AD$27-$I385)&lt;$O385,$M385*$P385,IF((AD$27-$I385)=$O385,$M385-SUM($Q385:AC385),0))))))</f>
        <v>0</v>
      </c>
      <c r="AE385" s="89"/>
      <c r="AF385" s="90">
        <f t="shared" ref="AF385:AF393" si="204">SUM(Q385:AE385)</f>
        <v>0</v>
      </c>
      <c r="AG385" s="88">
        <f t="shared" si="201"/>
        <v>0</v>
      </c>
      <c r="AH385" s="91">
        <f t="shared" si="202"/>
        <v>0</v>
      </c>
      <c r="AI385" s="77"/>
      <c r="AJ385" s="77"/>
      <c r="AK385" s="77"/>
      <c r="AL385" s="77"/>
      <c r="AM385" s="77"/>
      <c r="AN385" s="92"/>
      <c r="AP385" s="93">
        <f>SUM(AQ385:AZ385)</f>
        <v>0</v>
      </c>
      <c r="AQ385" s="93">
        <f>IF($N385="정률법",IF((AQ$27-$I385)&lt;0,0,IF((AQ$27-$I385)=0,$M385*$P385/12*(12-$J385+1),IF((AQ$27-$I385)&lt;$O385,($M385-SUM(AP385:$AQ385))*$P385,IF((AQ$27-$I385)=$O385,$M385-SUM(AP385:$AQ385),0)))),IF($N385="정액법",IF((AQ$27-$I385)&lt;0,0,IF((AQ$27-$I385)=0,$M385*$P385/12*(12-$J385+1),IF((AQ$27-$I385)&lt;$O385,$M385*$P385,IF((AQ$27-$I385)=$O385,$M385-SUM(AP385:$AQ385),0))))))</f>
        <v>0</v>
      </c>
      <c r="AR385" s="93">
        <f>IF($N385="정률법",IF((AO$27-$I385)&lt;0,0,IF((AO$27-$I385)=0,$M385*$P385/12*(12-$J385+1),IF((AO$27-$I385)&lt;$O385,($M385-SUM($AQ385:AQ385))*$P385,IF((AO$27-$I385)=$O385,$M385-SUM($AQ385:AQ385),0)))),IF($N385="정액법",IF((AO$27-$I385)&lt;0,0,IF((AO$27-$I385)=0,$M385*$P385/12*(12-$J385+1),IF((AO$27-$I385)&lt;$O385,$M385*$P385,IF((AO$27-$I385)=$O385,$M385-SUM($AQ385:AQ385),0))))))</f>
        <v>0</v>
      </c>
      <c r="AS385" s="93">
        <f>IF($N385="정률법",IF((AS$27-$I385)&lt;0,0,IF((AS$27-$I385)=0,$M385*$P385/12*(12-$J385+1),IF((AS$27-$I385)&lt;$O385,($M385-SUM(AO385:$AQ385))*$P385,IF((AS$27-$I385)=$O385,$M385-SUM(AO385:$AQ385),0)))),IF($N385="정액법",IF((AS$27-$I385)&lt;0,0,IF((AS$27-$I385)=0,$M385*$P385/12*(12-$J385+1),IF((AS$27-$I385)&lt;$O385,$M385*$P385,IF((AS$27-$I385)=$O385,$M385-SUM(AO385:$AQ385),0))))))</f>
        <v>0</v>
      </c>
      <c r="AT385" s="93">
        <f>IF($N385="정률법",IF((AT$27-$I385)&lt;0,0,IF((AT$27-$I385)=0,$M385*$P385/12*(12-$J385+1),IF((AT$27-$I385)&lt;$O385,($M385-SUM($AQ385:AS385))*$P385,IF((AT$27-$I385)=$O385,$M385-SUM($AQ385:AS385),0)))),IF($N385="정액법",IF((AT$27-$I385)&lt;0,0,IF((AT$27-$I385)=0,$M385*$P385/12*(12-$J385+1),IF((AT$27-$I385)&lt;$O385,$M385*$P385,IF((AT$27-$I385)=$O385,$M385-SUM($AQ385:AS385),0))))))</f>
        <v>0</v>
      </c>
      <c r="AU385" s="93">
        <f>IF($N385="정률법",IF((AU$27-$I385)&lt;0,0,IF((AU$27-$I385)=0,$M385*$P385/12*(12-$J385+1),IF((AU$27-$I385)&lt;$O385,($M385-SUM($AQ385:AT385))*$P385,IF((AU$27-$I385)=$O385,$M385-SUM($AQ385:AT385),0)))),IF($N385="정액법",IF((AU$27-$I385)&lt;0,0,IF((AU$27-$I385)=0,$M385*$P385/12*(12-$J385+1),IF((AU$27-$I385)&lt;$O385,$M385*$P385,IF((AU$27-$I385)=$O385,$M385-SUM($AQ385:AT385),0))))))</f>
        <v>0</v>
      </c>
      <c r="AV385" s="93">
        <f>IF($N385="정률법",IF((AV$27-$I385)&lt;0,0,IF((AV$27-$I385)=0,$M385*$P385/12*(12-$J385+1),IF((AV$27-$I385)&lt;$O385,($M385-SUM($AQ385:AU385))*$P385,IF((AV$27-$I385)=$O385,$M385-SUM($AQ385:AU385),0)))),IF($N385="정액법",IF((AV$27-$I385)&lt;0,0,IF((AV$27-$I385)=0,$M385*$P385/12*(12-$J385+1),IF((AV$27-$I385)&lt;$O385,$M385*$P385,IF((AV$27-$I385)=$O385,$M385-SUM($AQ385:AU385),0))))))</f>
        <v>0</v>
      </c>
      <c r="AW385" s="93">
        <f>IF($N385="정률법",IF((AW$27-$I385)&lt;0,0,IF((AW$27-$I385)=0,$M385*$P385/12*(12-$J385+1),IF((AW$27-$I385)&lt;$O385,($M385-SUM($AQ385:AV385))*$P385,IF((AW$27-$I385)=$O385,$M385-SUM($AQ385:AV385),0)))),IF($N385="정액법",IF((AW$27-$I385)&lt;0,0,IF((AW$27-$I385)=0,$M385*$P385/12*(12-$J385+1),IF((AW$27-$I385)&lt;$O385,$M385*$P385,IF((AW$27-$I385)=$O385,$M385-SUM($AQ385:AV385),0))))))</f>
        <v>0</v>
      </c>
      <c r="AX385" s="93">
        <f>IF($N385="정률법",IF((AX$27-$I385)&lt;0,0,IF((AX$27-$I385)=0,$M385*$P385/12*(12-$J385+1),IF((AX$27-$I385)&lt;$O385,($M385-SUM($AQ385:AW385))*$P385,IF((AX$27-$I385)=$O385,$M385-SUM($AQ385:AW385),0)))),IF($N385="정액법",IF((AX$27-$I385)&lt;0,0,IF((AX$27-$I385)=0,$M385*$P385/12*(12-$J385+1),IF((AX$27-$I385)&lt;$O385,$M385*$P385,IF((AX$27-$I385)=$O385,$M385-SUM($AQ385:AW385),0))))))</f>
        <v>0</v>
      </c>
      <c r="AY385" s="93">
        <f>IF($N385="정률법",IF((AY$27-$I385)&lt;0,0,IF((AY$27-$I385)=0,$M385*$P385/12*(12-$J385+1),IF((AY$27-$I385)&lt;$O385,($M385-SUM($AQ385:AX385))*$P385,IF((AY$27-$I385)=$O385,$M385-SUM($AQ385:AX385),0)))),IF($N385="정액법",IF((AY$27-$I385)&lt;0,0,IF((AY$27-$I385)=0,$M385*$P385/12*(12-$J385+1),IF((AY$27-$I385)&lt;$O385,$M385*$P385,IF((AY$27-$I385)=$O385,$M385-SUM($AQ385:AX385),0))))))</f>
        <v>0</v>
      </c>
      <c r="AZ385" s="93">
        <f>IF($N385="정률법",IF((AZ$27-$I385)&lt;0,0,IF((AZ$27-$I385)=0,$M385*$P385/12*(12-$J385+1),IF((AZ$27-$I385)&lt;$O385,($M385-SUM($AQ385:AY385))*$P385,IF((AZ$27-$I385)=$O385,$M385-SUM($AQ385:AY385),0)))),IF($N385="정액법",IF((AZ$27-$I385)&lt;0,0,IF((AZ$27-$I385)=0,$M385*$P385/12*(12-$J385+1),IF((AZ$27-$I385)&lt;$O385,$M385*$P385,IF((AZ$27-$I385)=$O385,$M385-SUM($AQ385:AY385),0))))))</f>
        <v>0</v>
      </c>
    </row>
    <row r="386" spans="2:52" s="47" customFormat="1" ht="13.5" hidden="1" outlineLevel="2">
      <c r="B386" s="76">
        <v>3</v>
      </c>
      <c r="C386" s="77"/>
      <c r="D386" s="77"/>
      <c r="E386" s="78"/>
      <c r="F386" s="77"/>
      <c r="G386" s="191"/>
      <c r="H386" s="79"/>
      <c r="I386" s="80">
        <f t="shared" si="200"/>
        <v>1900</v>
      </c>
      <c r="J386" s="81" t="str">
        <f t="shared" ref="J386:J393" si="205">MID(TEXT($H386,"yyyy-mm-dd"),6,2)</f>
        <v>01</v>
      </c>
      <c r="K386" s="82"/>
      <c r="L386" s="140"/>
      <c r="M386" s="83">
        <f t="shared" ref="M386:M393" si="206">K386+L386</f>
        <v>0</v>
      </c>
      <c r="N386" s="141" t="s">
        <v>65</v>
      </c>
      <c r="O386" s="85">
        <v>3</v>
      </c>
      <c r="P386" s="86">
        <f>IF($N386="정액법",VLOOKUP($O386,[1]Data!$J$3:$L$62,2),IF($N386="정률법",VLOOKUP($O386,[1]Data!$J$3:$L$62,3),"입력검증"))</f>
        <v>0.33300000000000002</v>
      </c>
      <c r="Q386" s="87">
        <f t="shared" si="203"/>
        <v>0</v>
      </c>
      <c r="R386" s="88">
        <f>IF($N386="정률법",IF((R$27-$I386)&lt;0,0,IF((R$27-$I386)=0,$M386*$P386/12*(12-$J386+1),IF((R$27-$I386)&lt;$O386,($M386-SUM($N386:N386))*$P386,IF((R$27-$I386)=$O386,$M386-SUM($N386:N386),0)))),IF($N386="정액법",IF((R$27-$I386)&lt;0,0,IF((R$27-$I386)=0,$M386*$P386/12*(12-$J386+1),IF((R$27-$I386)&lt;$O386,$M386*$P386,IF((R$27-$I386)=$O386,$M386-SUM($Q386:Q386),0))))))</f>
        <v>0</v>
      </c>
      <c r="S386" s="88">
        <f>IF($N386="정률법",IF((S$27-$I386)&lt;0,0,IF((S$27-$I386)=0,$M386*$P386/12*(12-$J386+1),IF((S$27-$I386)&lt;$O386,($M386-SUM($N386:O386))*$P386,IF((S$27-$I386)=$O386,$M386-SUM($N386:O386),0)))),IF($N386="정액법",IF((S$27-$I386)&lt;0,0,IF((S$27-$I386)=0,$M386*$P386/12*(12-$J386+1),IF((S$27-$I386)&lt;$O386,$M386*$P386,IF((S$27-$I386)=$O386,$M386-SUM($Q386:R386),0))))))</f>
        <v>0</v>
      </c>
      <c r="T386" s="88">
        <f>IF($N386="정률법",IF((T$27-$I386)&lt;0,0,IF((T$27-$I386)=0,$M386*$P386/12*(12-$J386+1),IF((T$27-$I386)&lt;$O386,($M386-SUM($N386:P386))*$P386,IF((T$27-$I386)=$O386,$M386-SUM($N386:P386),0)))),IF($N386="정액법",IF((T$27-$I386)&lt;0,0,IF((T$27-$I386)=0,$M386*$P386/12*(12-$J386+1),IF((T$27-$I386)&lt;$O386,$M386*$P386,IF((T$27-$I386)=$O386,$M386-SUM($Q386:S386),0))))))</f>
        <v>0</v>
      </c>
      <c r="U386" s="88">
        <f>IF($N386="정률법",IF((U$27-$I386)&lt;0,0,IF((U$27-$I386)=0,$M386*$P386/12*(12-$J386+1),IF((U$27-$I386)&lt;$O386,($M386-SUM($N386:Q386))*$P386,IF((U$27-$I386)=$O386,$M386-SUM($N386:Q386),0)))),IF($N386="정액법",IF((U$27-$I386)&lt;0,0,IF((U$27-$I386)=0,$M386*$P386/12*(12-$J386+1),IF((U$27-$I386)&lt;$O386,$M386*$P386,IF((U$27-$I386)=$O386,$M386-SUM($Q386:T386),0))))))</f>
        <v>0</v>
      </c>
      <c r="V386" s="88">
        <f>IF($N386="정률법",IF((V$27-$I386)&lt;0,0,IF((V$27-$I386)=0,$M386*$P386/12*(12-$J386+1),IF((V$27-$I386)&lt;$O386,($M386-SUM($N386:R386))*$P386,IF((V$27-$I386)=$O386,$M386-SUM($N386:R386),0)))),IF($N386="정액법",IF((V$27-$I386)&lt;0,0,IF((V$27-$I386)=0,$M386*$P386/12*(12-$J386+1),IF((V$27-$I386)&lt;$O386,$M386*$P386,IF((V$27-$I386)=$O386,$M386-SUM($Q386:U386),0))))))</f>
        <v>0</v>
      </c>
      <c r="W386" s="88">
        <f>IF($N386="정률법",IF((W$27-$I386)&lt;0,0,IF((W$27-$I386)=0,$M386*$P386/12*(12-$J386+1),IF((W$27-$I386)&lt;$O386,($M386-SUM($N386:S386))*$P386,IF((W$27-$I386)=$O386,$M386-SUM($N386:S386),0)))),IF($N386="정액법",IF((W$27-$I386)&lt;0,0,IF((W$27-$I386)=0,$M386*$P386/12*(12-$J386+1),IF((W$27-$I386)&lt;$O386,$M386*$P386,IF((W$27-$I386)=$O386,$M386-SUM($Q386:V386),0))))))</f>
        <v>0</v>
      </c>
      <c r="X386" s="88">
        <f>IF($N386="정률법",IF((X$27-$I386)&lt;0,0,IF((X$27-$I386)=0,$M386*$P386/12*(12-$J386+1),IF((X$27-$I386)&lt;$O386,($M386-SUM($N386:T386))*$P386,IF((X$27-$I386)=$O386,$M386-SUM($N386:T386),0)))),IF($N386="정액법",IF((X$27-$I386)&lt;0,0,IF((X$27-$I386)=0,$M386*$P386/12*(12-$J386+1),IF((X$27-$I386)&lt;$O386,$M386*$P386,IF((X$27-$I386)=$O386,$M386-SUM($Q386:W386),0))))))</f>
        <v>0</v>
      </c>
      <c r="Y386" s="88">
        <f>IF($N386="정률법",IF((Y$27-$I386)&lt;0,0,IF((Y$27-$I386)=0,$M386*$P386/12*(12-$J386+1),IF((Y$27-$I386)&lt;$O386,($M386-SUM($N386:U386))*$P386,IF((Y$27-$I386)=$O386,$M386-SUM($N386:U386),0)))),IF($N386="정액법",IF((Y$27-$I386)&lt;0,0,IF((Y$27-$I386)=0,$M386*$P386/12*(12-$J386+1),IF((Y$27-$I386)&lt;$O386,$M386*$P386,IF((Y$27-$I386)=$O386,$M386-SUM($Q386:X386),0))))))</f>
        <v>0</v>
      </c>
      <c r="Z386" s="88">
        <f>IF($N386="정률법",IF((Z$27-$I386)&lt;0,0,IF((Z$27-$I386)=0,$M386*$P386/12*(12-$J386+1),IF((Z$27-$I386)&lt;$O386,($M386-SUM($N386:V386))*$P386,IF((Z$27-$I386)=$O386,$M386-SUM($N386:V386),0)))),IF($N386="정액법",IF((Z$27-$I386)&lt;0,0,IF((Z$27-$I386)=0,$M386*$P386/12*(12-$J386+1),IF((Z$27-$I386)&lt;$O386,$M386*$P386,IF((Z$27-$I386)=$O386,$M386-SUM($Q386:Y386),0))))))</f>
        <v>0</v>
      </c>
      <c r="AA386" s="88">
        <f>IF($N386="정률법",IF((AA$27-$I386)&lt;0,0,IF((AA$27-$I386)=0,$M386*$P386/12*(12-$J386+1),IF((AA$27-$I386)&lt;$O386,($M386-SUM($N386:W386))*$P386,IF((AA$27-$I386)=$O386,$M386-SUM($N386:W386),0)))),IF($N386="정액법",IF((AA$27-$I386)&lt;0,0,IF((AA$27-$I386)=0,$M386*$P386/12*(12-$J386+1),IF((AA$27-$I386)&lt;$O386,$M386*$P386,IF((AA$27-$I386)=$O386,$M386-SUM($Q386:Z386),0))))))</f>
        <v>0</v>
      </c>
      <c r="AB386" s="88">
        <f>IF($N386="정률법",IF((AB$27-$I386)&lt;0,0,IF((AB$27-$I386)=0,$M386*$P386/12*(12-$J386+1),IF((AB$27-$I386)&lt;$O386,($M386-SUM($N386:X386))*$P386,IF((AB$27-$I386)=$O386,$M386-SUM($N386:X386),0)))),IF($N386="정액법",IF((AB$27-$I386)&lt;0,0,IF((AB$27-$I386)=0,$M386*$P386/12*(12-$J386+1),IF((AB$27-$I386)&lt;$O386,$M386*$P386,IF((AB$27-$I386)=$O386,$M386-SUM($Q386:AA386),0))))))</f>
        <v>0</v>
      </c>
      <c r="AC386" s="88">
        <f>IF($N386="정률법",IF((AC$27-$I386)&lt;0,0,IF((AC$27-$I386)=0,$M386*$P386/12*(12-$J386+1),IF((AC$27-$I386)&lt;$O386,($M386-SUM($N386:Y386))*$P386,IF((AC$27-$I386)=$O386,$M386-SUM($N386:Y386),0)))),IF($N386="정액법",IF((AC$27-$I386)&lt;0,0,IF((AC$27-$I386)=0,$M386*$P386/12*(12-$J386+1),IF((AC$27-$I386)&lt;$O386,$M386*$P386,IF((AC$27-$I386)=$O386,$M386-SUM($Q386:AB386),0))))))</f>
        <v>0</v>
      </c>
      <c r="AD386" s="88">
        <f>IF($N386="정률법",IF((AD$27-$I386)&lt;0,0,IF((AD$27-$I386)=0,$M386*$P386/12*(12-$J386+1),IF((AD$27-$I386)&lt;$O386,($M386-SUM($N386:Z386))*$P386,IF((AD$27-$I386)=$O386,$M386-SUM($N386:Z386),0)))),IF($N386="정액법",IF((AD$27-$I386)&lt;0,0,IF((AD$27-$I386)=0,$M386*$P386/12*(12-$J386+1),IF((AD$27-$I386)&lt;$O386,$M386*$P386,IF((AD$27-$I386)=$O386,$M386-SUM($Q386:AC386),0))))))</f>
        <v>0</v>
      </c>
      <c r="AE386" s="89"/>
      <c r="AF386" s="90">
        <f t="shared" si="204"/>
        <v>0</v>
      </c>
      <c r="AG386" s="88">
        <f t="shared" si="201"/>
        <v>0</v>
      </c>
      <c r="AH386" s="91">
        <f t="shared" si="202"/>
        <v>0</v>
      </c>
      <c r="AI386" s="77"/>
      <c r="AJ386" s="77"/>
      <c r="AK386" s="77"/>
      <c r="AL386" s="77"/>
      <c r="AM386" s="77"/>
      <c r="AN386" s="92"/>
      <c r="AP386" s="93">
        <f t="shared" ref="AP386:AP393" si="207">SUM(AQ386:AZ386)</f>
        <v>0</v>
      </c>
      <c r="AQ386" s="93">
        <f>IF($N386="정률법",IF((AQ$27-$I386)&lt;0,0,IF((AQ$27-$I386)=0,$M386*$P386/12*(12-$J386+1),IF((AQ$27-$I386)&lt;$O386,($M386-SUM(AP386:$AQ386))*$P386,IF((AQ$27-$I386)=$O386,$M386-SUM(AP386:$AQ386),0)))),IF($N386="정액법",IF((AQ$27-$I386)&lt;0,0,IF((AQ$27-$I386)=0,$M386*$P386/12*(12-$J386+1),IF((AQ$27-$I386)&lt;$O386,$M386*$P386,IF((AQ$27-$I386)=$O386,$M386-SUM(AP386:$AQ386),0))))))</f>
        <v>0</v>
      </c>
      <c r="AR386" s="93">
        <f>IF($N386="정률법",IF((AO$27-$I386)&lt;0,0,IF((AO$27-$I386)=0,$M386*$P386/12*(12-$J386+1),IF((AO$27-$I386)&lt;$O386,($M386-SUM($AQ386:AQ386))*$P386,IF((AO$27-$I386)=$O386,$M386-SUM($AQ386:AQ386),0)))),IF($N386="정액법",IF((AO$27-$I386)&lt;0,0,IF((AO$27-$I386)=0,$M386*$P386/12*(12-$J386+1),IF((AO$27-$I386)&lt;$O386,$M386*$P386,IF((AO$27-$I386)=$O386,$M386-SUM($AQ386:AQ386),0))))))</f>
        <v>0</v>
      </c>
      <c r="AS386" s="93">
        <f>IF($N386="정률법",IF((AS$27-$I386)&lt;0,0,IF((AS$27-$I386)=0,$M386*$P386/12*(12-$J386+1),IF((AS$27-$I386)&lt;$O386,($M386-SUM(AO386:$AQ386))*$P386,IF((AS$27-$I386)=$O386,$M386-SUM(AO386:$AQ386),0)))),IF($N386="정액법",IF((AS$27-$I386)&lt;0,0,IF((AS$27-$I386)=0,$M386*$P386/12*(12-$J386+1),IF((AS$27-$I386)&lt;$O386,$M386*$P386,IF((AS$27-$I386)=$O386,$M386-SUM(AO386:$AQ386),0))))))</f>
        <v>0</v>
      </c>
      <c r="AT386" s="93">
        <f>IF($N386="정률법",IF((AT$27-$I386)&lt;0,0,IF((AT$27-$I386)=0,$M386*$P386/12*(12-$J386+1),IF((AT$27-$I386)&lt;$O386,($M386-SUM($AQ386:AS386))*$P386,IF((AT$27-$I386)=$O386,$M386-SUM($AQ386:AS386),0)))),IF($N386="정액법",IF((AT$27-$I386)&lt;0,0,IF((AT$27-$I386)=0,$M386*$P386/12*(12-$J386+1),IF((AT$27-$I386)&lt;$O386,$M386*$P386,IF((AT$27-$I386)=$O386,$M386-SUM($AQ386:AS386),0))))))</f>
        <v>0</v>
      </c>
      <c r="AU386" s="93">
        <f>IF($N386="정률법",IF((AU$27-$I386)&lt;0,0,IF((AU$27-$I386)=0,$M386*$P386/12*(12-$J386+1),IF((AU$27-$I386)&lt;$O386,($M386-SUM($AQ386:AT386))*$P386,IF((AU$27-$I386)=$O386,$M386-SUM($AQ386:AT386),0)))),IF($N386="정액법",IF((AU$27-$I386)&lt;0,0,IF((AU$27-$I386)=0,$M386*$P386/12*(12-$J386+1),IF((AU$27-$I386)&lt;$O386,$M386*$P386,IF((AU$27-$I386)=$O386,$M386-SUM($AQ386:AT386),0))))))</f>
        <v>0</v>
      </c>
      <c r="AV386" s="93">
        <f>IF($N386="정률법",IF((AV$27-$I386)&lt;0,0,IF((AV$27-$I386)=0,$M386*$P386/12*(12-$J386+1),IF((AV$27-$I386)&lt;$O386,($M386-SUM($AQ386:AU386))*$P386,IF((AV$27-$I386)=$O386,$M386-SUM($AQ386:AU386),0)))),IF($N386="정액법",IF((AV$27-$I386)&lt;0,0,IF((AV$27-$I386)=0,$M386*$P386/12*(12-$J386+1),IF((AV$27-$I386)&lt;$O386,$M386*$P386,IF((AV$27-$I386)=$O386,$M386-SUM($AQ386:AU386),0))))))</f>
        <v>0</v>
      </c>
      <c r="AW386" s="93">
        <f>IF($N386="정률법",IF((AW$27-$I386)&lt;0,0,IF((AW$27-$I386)=0,$M386*$P386/12*(12-$J386+1),IF((AW$27-$I386)&lt;$O386,($M386-SUM($AQ386:AV386))*$P386,IF((AW$27-$I386)=$O386,$M386-SUM($AQ386:AV386),0)))),IF($N386="정액법",IF((AW$27-$I386)&lt;0,0,IF((AW$27-$I386)=0,$M386*$P386/12*(12-$J386+1),IF((AW$27-$I386)&lt;$O386,$M386*$P386,IF((AW$27-$I386)=$O386,$M386-SUM($AQ386:AV386),0))))))</f>
        <v>0</v>
      </c>
      <c r="AX386" s="93">
        <f>IF($N386="정률법",IF((AX$27-$I386)&lt;0,0,IF((AX$27-$I386)=0,$M386*$P386/12*(12-$J386+1),IF((AX$27-$I386)&lt;$O386,($M386-SUM($AQ386:AW386))*$P386,IF((AX$27-$I386)=$O386,$M386-SUM($AQ386:AW386),0)))),IF($N386="정액법",IF((AX$27-$I386)&lt;0,0,IF((AX$27-$I386)=0,$M386*$P386/12*(12-$J386+1),IF((AX$27-$I386)&lt;$O386,$M386*$P386,IF((AX$27-$I386)=$O386,$M386-SUM($AQ386:AW386),0))))))</f>
        <v>0</v>
      </c>
      <c r="AY386" s="93">
        <f>IF($N386="정률법",IF((AY$27-$I386)&lt;0,0,IF((AY$27-$I386)=0,$M386*$P386/12*(12-$J386+1),IF((AY$27-$I386)&lt;$O386,($M386-SUM($AQ386:AX386))*$P386,IF((AY$27-$I386)=$O386,$M386-SUM($AQ386:AX386),0)))),IF($N386="정액법",IF((AY$27-$I386)&lt;0,0,IF((AY$27-$I386)=0,$M386*$P386/12*(12-$J386+1),IF((AY$27-$I386)&lt;$O386,$M386*$P386,IF((AY$27-$I386)=$O386,$M386-SUM($AQ386:AX386),0))))))</f>
        <v>0</v>
      </c>
      <c r="AZ386" s="93">
        <f>IF($N386="정률법",IF((AZ$27-$I386)&lt;0,0,IF((AZ$27-$I386)=0,$M386*$P386/12*(12-$J386+1),IF((AZ$27-$I386)&lt;$O386,($M386-SUM($AQ386:AY386))*$P386,IF((AZ$27-$I386)=$O386,$M386-SUM($AQ386:AY386),0)))),IF($N386="정액법",IF((AZ$27-$I386)&lt;0,0,IF((AZ$27-$I386)=0,$M386*$P386/12*(12-$J386+1),IF((AZ$27-$I386)&lt;$O386,$M386*$P386,IF((AZ$27-$I386)=$O386,$M386-SUM($AQ386:AY386),0))))))</f>
        <v>0</v>
      </c>
    </row>
    <row r="387" spans="2:52" s="47" customFormat="1" ht="13.5" hidden="1" outlineLevel="2">
      <c r="B387" s="76">
        <v>4</v>
      </c>
      <c r="C387" s="77"/>
      <c r="D387" s="77"/>
      <c r="E387" s="78"/>
      <c r="F387" s="77"/>
      <c r="G387" s="191"/>
      <c r="H387" s="79"/>
      <c r="I387" s="80">
        <f t="shared" si="200"/>
        <v>1900</v>
      </c>
      <c r="J387" s="81" t="str">
        <f t="shared" si="205"/>
        <v>01</v>
      </c>
      <c r="K387" s="82"/>
      <c r="L387" s="140"/>
      <c r="M387" s="83">
        <f t="shared" si="206"/>
        <v>0</v>
      </c>
      <c r="N387" s="141" t="s">
        <v>65</v>
      </c>
      <c r="O387" s="85">
        <v>3</v>
      </c>
      <c r="P387" s="86">
        <f>IF($N387="정액법",VLOOKUP($O387,[1]Data!$J$3:$L$62,2),IF($N387="정률법",VLOOKUP($O387,[1]Data!$J$3:$L$62,3),"입력검증"))</f>
        <v>0.33300000000000002</v>
      </c>
      <c r="Q387" s="87">
        <f t="shared" si="203"/>
        <v>0</v>
      </c>
      <c r="R387" s="88">
        <f>IF($N387="정률법",IF((R$27-$I387)&lt;0,0,IF((R$27-$I387)=0,$M387*$P387/12*(12-$J387+1),IF((R$27-$I387)&lt;$O387,($M387-SUM($N387:N387))*$P387,IF((R$27-$I387)=$O387,$M387-SUM($N387:N387),0)))),IF($N387="정액법",IF((R$27-$I387)&lt;0,0,IF((R$27-$I387)=0,$M387*$P387/12*(12-$J387+1),IF((R$27-$I387)&lt;$O387,$M387*$P387,IF((R$27-$I387)=$O387,$M387-SUM($Q387:Q387),0))))))</f>
        <v>0</v>
      </c>
      <c r="S387" s="88">
        <f>IF($N387="정률법",IF((S$27-$I387)&lt;0,0,IF((S$27-$I387)=0,$M387*$P387/12*(12-$J387+1),IF((S$27-$I387)&lt;$O387,($M387-SUM($N387:O387))*$P387,IF((S$27-$I387)=$O387,$M387-SUM($N387:O387),0)))),IF($N387="정액법",IF((S$27-$I387)&lt;0,0,IF((S$27-$I387)=0,$M387*$P387/12*(12-$J387+1),IF((S$27-$I387)&lt;$O387,$M387*$P387,IF((S$27-$I387)=$O387,$M387-SUM($Q387:R387),0))))))</f>
        <v>0</v>
      </c>
      <c r="T387" s="88">
        <f>IF($N387="정률법",IF((T$27-$I387)&lt;0,0,IF((T$27-$I387)=0,$M387*$P387/12*(12-$J387+1),IF((T$27-$I387)&lt;$O387,($M387-SUM($N387:P387))*$P387,IF((T$27-$I387)=$O387,$M387-SUM($N387:P387),0)))),IF($N387="정액법",IF((T$27-$I387)&lt;0,0,IF((T$27-$I387)=0,$M387*$P387/12*(12-$J387+1),IF((T$27-$I387)&lt;$O387,$M387*$P387,IF((T$27-$I387)=$O387,$M387-SUM($Q387:S387),0))))))</f>
        <v>0</v>
      </c>
      <c r="U387" s="88">
        <f>IF($N387="정률법",IF((U$27-$I387)&lt;0,0,IF((U$27-$I387)=0,$M387*$P387/12*(12-$J387+1),IF((U$27-$I387)&lt;$O387,($M387-SUM($N387:Q387))*$P387,IF((U$27-$I387)=$O387,$M387-SUM($N387:Q387),0)))),IF($N387="정액법",IF((U$27-$I387)&lt;0,0,IF((U$27-$I387)=0,$M387*$P387/12*(12-$J387+1),IF((U$27-$I387)&lt;$O387,$M387*$P387,IF((U$27-$I387)=$O387,$M387-SUM($Q387:T387),0))))))</f>
        <v>0</v>
      </c>
      <c r="V387" s="88">
        <f>IF($N387="정률법",IF((V$27-$I387)&lt;0,0,IF((V$27-$I387)=0,$M387*$P387/12*(12-$J387+1),IF((V$27-$I387)&lt;$O387,($M387-SUM($N387:R387))*$P387,IF((V$27-$I387)=$O387,$M387-SUM($N387:R387),0)))),IF($N387="정액법",IF((V$27-$I387)&lt;0,0,IF((V$27-$I387)=0,$M387*$P387/12*(12-$J387+1),IF((V$27-$I387)&lt;$O387,$M387*$P387,IF((V$27-$I387)=$O387,$M387-SUM($Q387:U387),0))))))</f>
        <v>0</v>
      </c>
      <c r="W387" s="88">
        <f>IF($N387="정률법",IF((W$27-$I387)&lt;0,0,IF((W$27-$I387)=0,$M387*$P387/12*(12-$J387+1),IF((W$27-$I387)&lt;$O387,($M387-SUM($N387:S387))*$P387,IF((W$27-$I387)=$O387,$M387-SUM($N387:S387),0)))),IF($N387="정액법",IF((W$27-$I387)&lt;0,0,IF((W$27-$I387)=0,$M387*$P387/12*(12-$J387+1),IF((W$27-$I387)&lt;$O387,$M387*$P387,IF((W$27-$I387)=$O387,$M387-SUM($Q387:V387),0))))))</f>
        <v>0</v>
      </c>
      <c r="X387" s="88">
        <f>IF($N387="정률법",IF((X$27-$I387)&lt;0,0,IF((X$27-$I387)=0,$M387*$P387/12*(12-$J387+1),IF((X$27-$I387)&lt;$O387,($M387-SUM($N387:T387))*$P387,IF((X$27-$I387)=$O387,$M387-SUM($N387:T387),0)))),IF($N387="정액법",IF((X$27-$I387)&lt;0,0,IF((X$27-$I387)=0,$M387*$P387/12*(12-$J387+1),IF((X$27-$I387)&lt;$O387,$M387*$P387,IF((X$27-$I387)=$O387,$M387-SUM($Q387:W387),0))))))</f>
        <v>0</v>
      </c>
      <c r="Y387" s="88">
        <f>IF($N387="정률법",IF((Y$27-$I387)&lt;0,0,IF((Y$27-$I387)=0,$M387*$P387/12*(12-$J387+1),IF((Y$27-$I387)&lt;$O387,($M387-SUM($N387:U387))*$P387,IF((Y$27-$I387)=$O387,$M387-SUM($N387:U387),0)))),IF($N387="정액법",IF((Y$27-$I387)&lt;0,0,IF((Y$27-$I387)=0,$M387*$P387/12*(12-$J387+1),IF((Y$27-$I387)&lt;$O387,$M387*$P387,IF((Y$27-$I387)=$O387,$M387-SUM($Q387:X387),0))))))</f>
        <v>0</v>
      </c>
      <c r="Z387" s="88">
        <f>IF($N387="정률법",IF((Z$27-$I387)&lt;0,0,IF((Z$27-$I387)=0,$M387*$P387/12*(12-$J387+1),IF((Z$27-$I387)&lt;$O387,($M387-SUM($N387:V387))*$P387,IF((Z$27-$I387)=$O387,$M387-SUM($N387:V387),0)))),IF($N387="정액법",IF((Z$27-$I387)&lt;0,0,IF((Z$27-$I387)=0,$M387*$P387/12*(12-$J387+1),IF((Z$27-$I387)&lt;$O387,$M387*$P387,IF((Z$27-$I387)=$O387,$M387-SUM($Q387:Y387),0))))))</f>
        <v>0</v>
      </c>
      <c r="AA387" s="88">
        <f>IF($N387="정률법",IF((AA$27-$I387)&lt;0,0,IF((AA$27-$I387)=0,$M387*$P387/12*(12-$J387+1),IF((AA$27-$I387)&lt;$O387,($M387-SUM($N387:W387))*$P387,IF((AA$27-$I387)=$O387,$M387-SUM($N387:W387),0)))),IF($N387="정액법",IF((AA$27-$I387)&lt;0,0,IF((AA$27-$I387)=0,$M387*$P387/12*(12-$J387+1),IF((AA$27-$I387)&lt;$O387,$M387*$P387,IF((AA$27-$I387)=$O387,$M387-SUM($Q387:Z387),0))))))</f>
        <v>0</v>
      </c>
      <c r="AB387" s="88">
        <f>IF($N387="정률법",IF((AB$27-$I387)&lt;0,0,IF((AB$27-$I387)=0,$M387*$P387/12*(12-$J387+1),IF((AB$27-$I387)&lt;$O387,($M387-SUM($N387:X387))*$P387,IF((AB$27-$I387)=$O387,$M387-SUM($N387:X387),0)))),IF($N387="정액법",IF((AB$27-$I387)&lt;0,0,IF((AB$27-$I387)=0,$M387*$P387/12*(12-$J387+1),IF((AB$27-$I387)&lt;$O387,$M387*$P387,IF((AB$27-$I387)=$O387,$M387-SUM($Q387:AA387),0))))))</f>
        <v>0</v>
      </c>
      <c r="AC387" s="88">
        <f>IF($N387="정률법",IF((AC$27-$I387)&lt;0,0,IF((AC$27-$I387)=0,$M387*$P387/12*(12-$J387+1),IF((AC$27-$I387)&lt;$O387,($M387-SUM($N387:Y387))*$P387,IF((AC$27-$I387)=$O387,$M387-SUM($N387:Y387),0)))),IF($N387="정액법",IF((AC$27-$I387)&lt;0,0,IF((AC$27-$I387)=0,$M387*$P387/12*(12-$J387+1),IF((AC$27-$I387)&lt;$O387,$M387*$P387,IF((AC$27-$I387)=$O387,$M387-SUM($Q387:AB387),0))))))</f>
        <v>0</v>
      </c>
      <c r="AD387" s="88">
        <f>IF($N387="정률법",IF((AD$27-$I387)&lt;0,0,IF((AD$27-$I387)=0,$M387*$P387/12*(12-$J387+1),IF((AD$27-$I387)&lt;$O387,($M387-SUM($N387:Z387))*$P387,IF((AD$27-$I387)=$O387,$M387-SUM($N387:Z387),0)))),IF($N387="정액법",IF((AD$27-$I387)&lt;0,0,IF((AD$27-$I387)=0,$M387*$P387/12*(12-$J387+1),IF((AD$27-$I387)&lt;$O387,$M387*$P387,IF((AD$27-$I387)=$O387,$M387-SUM($Q387:AC387),0))))))</f>
        <v>0</v>
      </c>
      <c r="AE387" s="89"/>
      <c r="AF387" s="90">
        <f t="shared" si="204"/>
        <v>0</v>
      </c>
      <c r="AG387" s="88">
        <f t="shared" si="201"/>
        <v>0</v>
      </c>
      <c r="AH387" s="91">
        <f t="shared" si="202"/>
        <v>0</v>
      </c>
      <c r="AI387" s="77"/>
      <c r="AJ387" s="77"/>
      <c r="AK387" s="77"/>
      <c r="AL387" s="77"/>
      <c r="AM387" s="77"/>
      <c r="AN387" s="92"/>
      <c r="AP387" s="93">
        <f t="shared" si="207"/>
        <v>0</v>
      </c>
      <c r="AQ387" s="93">
        <f>IF($N387="정률법",IF((AQ$27-$I387)&lt;0,0,IF((AQ$27-$I387)=0,$M387*$P387/12*(12-$J387+1),IF((AQ$27-$I387)&lt;$O387,($M387-SUM(AP387:$AQ387))*$P387,IF((AQ$27-$I387)=$O387,$M387-SUM(AP387:$AQ387),0)))),IF($N387="정액법",IF((AQ$27-$I387)&lt;0,0,IF((AQ$27-$I387)=0,$M387*$P387/12*(12-$J387+1),IF((AQ$27-$I387)&lt;$O387,$M387*$P387,IF((AQ$27-$I387)=$O387,$M387-SUM(AP387:$AQ387),0))))))</f>
        <v>0</v>
      </c>
      <c r="AR387" s="93">
        <f>IF($N387="정률법",IF((AO$27-$I387)&lt;0,0,IF((AO$27-$I387)=0,$M387*$P387/12*(12-$J387+1),IF((AO$27-$I387)&lt;$O387,($M387-SUM($AQ387:AQ387))*$P387,IF((AO$27-$I387)=$O387,$M387-SUM($AQ387:AQ387),0)))),IF($N387="정액법",IF((AO$27-$I387)&lt;0,0,IF((AO$27-$I387)=0,$M387*$P387/12*(12-$J387+1),IF((AO$27-$I387)&lt;$O387,$M387*$P387,IF((AO$27-$I387)=$O387,$M387-SUM($AQ387:AQ387),0))))))</f>
        <v>0</v>
      </c>
      <c r="AS387" s="93">
        <f>IF($N387="정률법",IF((AS$27-$I387)&lt;0,0,IF((AS$27-$I387)=0,$M387*$P387/12*(12-$J387+1),IF((AS$27-$I387)&lt;$O387,($M387-SUM(AO387:$AQ387))*$P387,IF((AS$27-$I387)=$O387,$M387-SUM(AO387:$AQ387),0)))),IF($N387="정액법",IF((AS$27-$I387)&lt;0,0,IF((AS$27-$I387)=0,$M387*$P387/12*(12-$J387+1),IF((AS$27-$I387)&lt;$O387,$M387*$P387,IF((AS$27-$I387)=$O387,$M387-SUM(AO387:$AQ387),0))))))</f>
        <v>0</v>
      </c>
      <c r="AT387" s="93">
        <f>IF($N387="정률법",IF((AT$27-$I387)&lt;0,0,IF((AT$27-$I387)=0,$M387*$P387/12*(12-$J387+1),IF((AT$27-$I387)&lt;$O387,($M387-SUM($AQ387:AS387))*$P387,IF((AT$27-$I387)=$O387,$M387-SUM($AQ387:AS387),0)))),IF($N387="정액법",IF((AT$27-$I387)&lt;0,0,IF((AT$27-$I387)=0,$M387*$P387/12*(12-$J387+1),IF((AT$27-$I387)&lt;$O387,$M387*$P387,IF((AT$27-$I387)=$O387,$M387-SUM($AQ387:AS387),0))))))</f>
        <v>0</v>
      </c>
      <c r="AU387" s="93">
        <f>IF($N387="정률법",IF((AU$27-$I387)&lt;0,0,IF((AU$27-$I387)=0,$M387*$P387/12*(12-$J387+1),IF((AU$27-$I387)&lt;$O387,($M387-SUM($AQ387:AT387))*$P387,IF((AU$27-$I387)=$O387,$M387-SUM($AQ387:AT387),0)))),IF($N387="정액법",IF((AU$27-$I387)&lt;0,0,IF((AU$27-$I387)=0,$M387*$P387/12*(12-$J387+1),IF((AU$27-$I387)&lt;$O387,$M387*$P387,IF((AU$27-$I387)=$O387,$M387-SUM($AQ387:AT387),0))))))</f>
        <v>0</v>
      </c>
      <c r="AV387" s="93">
        <f>IF($N387="정률법",IF((AV$27-$I387)&lt;0,0,IF((AV$27-$I387)=0,$M387*$P387/12*(12-$J387+1),IF((AV$27-$I387)&lt;$O387,($M387-SUM($AQ387:AU387))*$P387,IF((AV$27-$I387)=$O387,$M387-SUM($AQ387:AU387),0)))),IF($N387="정액법",IF((AV$27-$I387)&lt;0,0,IF((AV$27-$I387)=0,$M387*$P387/12*(12-$J387+1),IF((AV$27-$I387)&lt;$O387,$M387*$P387,IF((AV$27-$I387)=$O387,$M387-SUM($AQ387:AU387),0))))))</f>
        <v>0</v>
      </c>
      <c r="AW387" s="93">
        <f>IF($N387="정률법",IF((AW$27-$I387)&lt;0,0,IF((AW$27-$I387)=0,$M387*$P387/12*(12-$J387+1),IF((AW$27-$I387)&lt;$O387,($M387-SUM($AQ387:AV387))*$P387,IF((AW$27-$I387)=$O387,$M387-SUM($AQ387:AV387),0)))),IF($N387="정액법",IF((AW$27-$I387)&lt;0,0,IF((AW$27-$I387)=0,$M387*$P387/12*(12-$J387+1),IF((AW$27-$I387)&lt;$O387,$M387*$P387,IF((AW$27-$I387)=$O387,$M387-SUM($AQ387:AV387),0))))))</f>
        <v>0</v>
      </c>
      <c r="AX387" s="93">
        <f>IF($N387="정률법",IF((AX$27-$I387)&lt;0,0,IF((AX$27-$I387)=0,$M387*$P387/12*(12-$J387+1),IF((AX$27-$I387)&lt;$O387,($M387-SUM($AQ387:AW387))*$P387,IF((AX$27-$I387)=$O387,$M387-SUM($AQ387:AW387),0)))),IF($N387="정액법",IF((AX$27-$I387)&lt;0,0,IF((AX$27-$I387)=0,$M387*$P387/12*(12-$J387+1),IF((AX$27-$I387)&lt;$O387,$M387*$P387,IF((AX$27-$I387)=$O387,$M387-SUM($AQ387:AW387),0))))))</f>
        <v>0</v>
      </c>
      <c r="AY387" s="93">
        <f>IF($N387="정률법",IF((AY$27-$I387)&lt;0,0,IF((AY$27-$I387)=0,$M387*$P387/12*(12-$J387+1),IF((AY$27-$I387)&lt;$O387,($M387-SUM($AQ387:AX387))*$P387,IF((AY$27-$I387)=$O387,$M387-SUM($AQ387:AX387),0)))),IF($N387="정액법",IF((AY$27-$I387)&lt;0,0,IF((AY$27-$I387)=0,$M387*$P387/12*(12-$J387+1),IF((AY$27-$I387)&lt;$O387,$M387*$P387,IF((AY$27-$I387)=$O387,$M387-SUM($AQ387:AX387),0))))))</f>
        <v>0</v>
      </c>
      <c r="AZ387" s="93">
        <f>IF($N387="정률법",IF((AZ$27-$I387)&lt;0,0,IF((AZ$27-$I387)=0,$M387*$P387/12*(12-$J387+1),IF((AZ$27-$I387)&lt;$O387,($M387-SUM($AQ387:AY387))*$P387,IF((AZ$27-$I387)=$O387,$M387-SUM($AQ387:AY387),0)))),IF($N387="정액법",IF((AZ$27-$I387)&lt;0,0,IF((AZ$27-$I387)=0,$M387*$P387/12*(12-$J387+1),IF((AZ$27-$I387)&lt;$O387,$M387*$P387,IF((AZ$27-$I387)=$O387,$M387-SUM($AQ387:AY387),0))))))</f>
        <v>0</v>
      </c>
    </row>
    <row r="388" spans="2:52" s="47" customFormat="1" ht="13.5" hidden="1" outlineLevel="2">
      <c r="B388" s="76">
        <v>5</v>
      </c>
      <c r="C388" s="77"/>
      <c r="D388" s="77"/>
      <c r="E388" s="78"/>
      <c r="F388" s="77"/>
      <c r="G388" s="191"/>
      <c r="H388" s="79"/>
      <c r="I388" s="80">
        <f t="shared" si="200"/>
        <v>1900</v>
      </c>
      <c r="J388" s="81" t="str">
        <f t="shared" si="205"/>
        <v>01</v>
      </c>
      <c r="K388" s="82"/>
      <c r="L388" s="140"/>
      <c r="M388" s="83">
        <f t="shared" si="206"/>
        <v>0</v>
      </c>
      <c r="N388" s="141" t="s">
        <v>65</v>
      </c>
      <c r="O388" s="85">
        <v>3</v>
      </c>
      <c r="P388" s="86">
        <f>IF($N388="정액법",VLOOKUP($O388,[1]Data!$J$3:$L$62,2),IF($N388="정률법",VLOOKUP($O388,[1]Data!$J$3:$L$62,3),"입력검증"))</f>
        <v>0.33300000000000002</v>
      </c>
      <c r="Q388" s="87">
        <f t="shared" si="203"/>
        <v>0</v>
      </c>
      <c r="R388" s="88">
        <f>IF($N388="정률법",IF((R$27-$I388)&lt;0,0,IF((R$27-$I388)=0,$M388*$P388/12*(12-$J388+1),IF((R$27-$I388)&lt;$O388,($M388-SUM($N388:N388))*$P388,IF((R$27-$I388)=$O388,$M388-SUM($N388:N388),0)))),IF($N388="정액법",IF((R$27-$I388)&lt;0,0,IF((R$27-$I388)=0,$M388*$P388/12*(12-$J388+1),IF((R$27-$I388)&lt;$O388,$M388*$P388,IF((R$27-$I388)=$O388,$M388-SUM($Q388:Q388),0))))))</f>
        <v>0</v>
      </c>
      <c r="S388" s="88">
        <f>IF($N388="정률법",IF((S$27-$I388)&lt;0,0,IF((S$27-$I388)=0,$M388*$P388/12*(12-$J388+1),IF((S$27-$I388)&lt;$O388,($M388-SUM($N388:O388))*$P388,IF((S$27-$I388)=$O388,$M388-SUM($N388:O388),0)))),IF($N388="정액법",IF((S$27-$I388)&lt;0,0,IF((S$27-$I388)=0,$M388*$P388/12*(12-$J388+1),IF((S$27-$I388)&lt;$O388,$M388*$P388,IF((S$27-$I388)=$O388,$M388-SUM($Q388:R388),0))))))</f>
        <v>0</v>
      </c>
      <c r="T388" s="88">
        <f>IF($N388="정률법",IF((T$27-$I388)&lt;0,0,IF((T$27-$I388)=0,$M388*$P388/12*(12-$J388+1),IF((T$27-$I388)&lt;$O388,($M388-SUM($N388:P388))*$P388,IF((T$27-$I388)=$O388,$M388-SUM($N388:P388),0)))),IF($N388="정액법",IF((T$27-$I388)&lt;0,0,IF((T$27-$I388)=0,$M388*$P388/12*(12-$J388+1),IF((T$27-$I388)&lt;$O388,$M388*$P388,IF((T$27-$I388)=$O388,$M388-SUM($Q388:S388),0))))))</f>
        <v>0</v>
      </c>
      <c r="U388" s="88">
        <f>IF($N388="정률법",IF((U$27-$I388)&lt;0,0,IF((U$27-$I388)=0,$M388*$P388/12*(12-$J388+1),IF((U$27-$I388)&lt;$O388,($M388-SUM($N388:Q388))*$P388,IF((U$27-$I388)=$O388,$M388-SUM($N388:Q388),0)))),IF($N388="정액법",IF((U$27-$I388)&lt;0,0,IF((U$27-$I388)=0,$M388*$P388/12*(12-$J388+1),IF((U$27-$I388)&lt;$O388,$M388*$P388,IF((U$27-$I388)=$O388,$M388-SUM($Q388:T388),0))))))</f>
        <v>0</v>
      </c>
      <c r="V388" s="88">
        <f>IF($N388="정률법",IF((V$27-$I388)&lt;0,0,IF((V$27-$I388)=0,$M388*$P388/12*(12-$J388+1),IF((V$27-$I388)&lt;$O388,($M388-SUM($N388:R388))*$P388,IF((V$27-$I388)=$O388,$M388-SUM($N388:R388),0)))),IF($N388="정액법",IF((V$27-$I388)&lt;0,0,IF((V$27-$I388)=0,$M388*$P388/12*(12-$J388+1),IF((V$27-$I388)&lt;$O388,$M388*$P388,IF((V$27-$I388)=$O388,$M388-SUM($Q388:U388),0))))))</f>
        <v>0</v>
      </c>
      <c r="W388" s="88">
        <f>IF($N388="정률법",IF((W$27-$I388)&lt;0,0,IF((W$27-$I388)=0,$M388*$P388/12*(12-$J388+1),IF((W$27-$I388)&lt;$O388,($M388-SUM($N388:S388))*$P388,IF((W$27-$I388)=$O388,$M388-SUM($N388:S388),0)))),IF($N388="정액법",IF((W$27-$I388)&lt;0,0,IF((W$27-$I388)=0,$M388*$P388/12*(12-$J388+1),IF((W$27-$I388)&lt;$O388,$M388*$P388,IF((W$27-$I388)=$O388,$M388-SUM($Q388:V388),0))))))</f>
        <v>0</v>
      </c>
      <c r="X388" s="88">
        <f>IF($N388="정률법",IF((X$27-$I388)&lt;0,0,IF((X$27-$I388)=0,$M388*$P388/12*(12-$J388+1),IF((X$27-$I388)&lt;$O388,($M388-SUM($N388:T388))*$P388,IF((X$27-$I388)=$O388,$M388-SUM($N388:T388),0)))),IF($N388="정액법",IF((X$27-$I388)&lt;0,0,IF((X$27-$I388)=0,$M388*$P388/12*(12-$J388+1),IF((X$27-$I388)&lt;$O388,$M388*$P388,IF((X$27-$I388)=$O388,$M388-SUM($Q388:W388),0))))))</f>
        <v>0</v>
      </c>
      <c r="Y388" s="88">
        <f>IF($N388="정률법",IF((Y$27-$I388)&lt;0,0,IF((Y$27-$I388)=0,$M388*$P388/12*(12-$J388+1),IF((Y$27-$I388)&lt;$O388,($M388-SUM($N388:U388))*$P388,IF((Y$27-$I388)=$O388,$M388-SUM($N388:U388),0)))),IF($N388="정액법",IF((Y$27-$I388)&lt;0,0,IF((Y$27-$I388)=0,$M388*$P388/12*(12-$J388+1),IF((Y$27-$I388)&lt;$O388,$M388*$P388,IF((Y$27-$I388)=$O388,$M388-SUM($Q388:X388),0))))))</f>
        <v>0</v>
      </c>
      <c r="Z388" s="88">
        <f>IF($N388="정률법",IF((Z$27-$I388)&lt;0,0,IF((Z$27-$I388)=0,$M388*$P388/12*(12-$J388+1),IF((Z$27-$I388)&lt;$O388,($M388-SUM($N388:V388))*$P388,IF((Z$27-$I388)=$O388,$M388-SUM($N388:V388),0)))),IF($N388="정액법",IF((Z$27-$I388)&lt;0,0,IF((Z$27-$I388)=0,$M388*$P388/12*(12-$J388+1),IF((Z$27-$I388)&lt;$O388,$M388*$P388,IF((Z$27-$I388)=$O388,$M388-SUM($Q388:Y388),0))))))</f>
        <v>0</v>
      </c>
      <c r="AA388" s="88">
        <f>IF($N388="정률법",IF((AA$27-$I388)&lt;0,0,IF((AA$27-$I388)=0,$M388*$P388/12*(12-$J388+1),IF((AA$27-$I388)&lt;$O388,($M388-SUM($N388:W388))*$P388,IF((AA$27-$I388)=$O388,$M388-SUM($N388:W388),0)))),IF($N388="정액법",IF((AA$27-$I388)&lt;0,0,IF((AA$27-$I388)=0,$M388*$P388/12*(12-$J388+1),IF((AA$27-$I388)&lt;$O388,$M388*$P388,IF((AA$27-$I388)=$O388,$M388-SUM($Q388:Z388),0))))))</f>
        <v>0</v>
      </c>
      <c r="AB388" s="88">
        <f>IF($N388="정률법",IF((AB$27-$I388)&lt;0,0,IF((AB$27-$I388)=0,$M388*$P388/12*(12-$J388+1),IF((AB$27-$I388)&lt;$O388,($M388-SUM($N388:X388))*$P388,IF((AB$27-$I388)=$O388,$M388-SUM($N388:X388),0)))),IF($N388="정액법",IF((AB$27-$I388)&lt;0,0,IF((AB$27-$I388)=0,$M388*$P388/12*(12-$J388+1),IF((AB$27-$I388)&lt;$O388,$M388*$P388,IF((AB$27-$I388)=$O388,$M388-SUM($Q388:AA388),0))))))</f>
        <v>0</v>
      </c>
      <c r="AC388" s="88">
        <f>IF($N388="정률법",IF((AC$27-$I388)&lt;0,0,IF((AC$27-$I388)=0,$M388*$P388/12*(12-$J388+1),IF((AC$27-$I388)&lt;$O388,($M388-SUM($N388:Y388))*$P388,IF((AC$27-$I388)=$O388,$M388-SUM($N388:Y388),0)))),IF($N388="정액법",IF((AC$27-$I388)&lt;0,0,IF((AC$27-$I388)=0,$M388*$P388/12*(12-$J388+1),IF((AC$27-$I388)&lt;$O388,$M388*$P388,IF((AC$27-$I388)=$O388,$M388-SUM($Q388:AB388),0))))))</f>
        <v>0</v>
      </c>
      <c r="AD388" s="88">
        <f>IF($N388="정률법",IF((AD$27-$I388)&lt;0,0,IF((AD$27-$I388)=0,$M388*$P388/12*(12-$J388+1),IF((AD$27-$I388)&lt;$O388,($M388-SUM($N388:Z388))*$P388,IF((AD$27-$I388)=$O388,$M388-SUM($N388:Z388),0)))),IF($N388="정액법",IF((AD$27-$I388)&lt;0,0,IF((AD$27-$I388)=0,$M388*$P388/12*(12-$J388+1),IF((AD$27-$I388)&lt;$O388,$M388*$P388,IF((AD$27-$I388)=$O388,$M388-SUM($Q388:AC388),0))))))</f>
        <v>0</v>
      </c>
      <c r="AE388" s="89"/>
      <c r="AF388" s="90">
        <f t="shared" si="204"/>
        <v>0</v>
      </c>
      <c r="AG388" s="88">
        <f t="shared" si="201"/>
        <v>0</v>
      </c>
      <c r="AH388" s="91">
        <f t="shared" si="202"/>
        <v>0</v>
      </c>
      <c r="AI388" s="77"/>
      <c r="AJ388" s="77"/>
      <c r="AK388" s="77"/>
      <c r="AL388" s="77"/>
      <c r="AM388" s="77"/>
      <c r="AN388" s="92"/>
      <c r="AP388" s="93">
        <f t="shared" si="207"/>
        <v>0</v>
      </c>
      <c r="AQ388" s="93">
        <f>IF($N388="정률법",IF((AQ$27-$I388)&lt;0,0,IF((AQ$27-$I388)=0,$M388*$P388/12*(12-$J388+1),IF((AQ$27-$I388)&lt;$O388,($M388-SUM(AP388:$AQ388))*$P388,IF((AQ$27-$I388)=$O388,$M388-SUM(AP388:$AQ388),0)))),IF($N388="정액법",IF((AQ$27-$I388)&lt;0,0,IF((AQ$27-$I388)=0,$M388*$P388/12*(12-$J388+1),IF((AQ$27-$I388)&lt;$O388,$M388*$P388,IF((AQ$27-$I388)=$O388,$M388-SUM(AP388:$AQ388),0))))))</f>
        <v>0</v>
      </c>
      <c r="AR388" s="93">
        <f>IF($N388="정률법",IF((AO$27-$I388)&lt;0,0,IF((AO$27-$I388)=0,$M388*$P388/12*(12-$J388+1),IF((AO$27-$I388)&lt;$O388,($M388-SUM($AQ388:AQ388))*$P388,IF((AO$27-$I388)=$O388,$M388-SUM($AQ388:AQ388),0)))),IF($N388="정액법",IF((AO$27-$I388)&lt;0,0,IF((AO$27-$I388)=0,$M388*$P388/12*(12-$J388+1),IF((AO$27-$I388)&lt;$O388,$M388*$P388,IF((AO$27-$I388)=$O388,$M388-SUM($AQ388:AQ388),0))))))</f>
        <v>0</v>
      </c>
      <c r="AS388" s="93">
        <f>IF($N388="정률법",IF((AS$27-$I388)&lt;0,0,IF((AS$27-$I388)=0,$M388*$P388/12*(12-$J388+1),IF((AS$27-$I388)&lt;$O388,($M388-SUM(AO388:$AQ388))*$P388,IF((AS$27-$I388)=$O388,$M388-SUM(AO388:$AQ388),0)))),IF($N388="정액법",IF((AS$27-$I388)&lt;0,0,IF((AS$27-$I388)=0,$M388*$P388/12*(12-$J388+1),IF((AS$27-$I388)&lt;$O388,$M388*$P388,IF((AS$27-$I388)=$O388,$M388-SUM(AO388:$AQ388),0))))))</f>
        <v>0</v>
      </c>
      <c r="AT388" s="93">
        <f>IF($N388="정률법",IF((AT$27-$I388)&lt;0,0,IF((AT$27-$I388)=0,$M388*$P388/12*(12-$J388+1),IF((AT$27-$I388)&lt;$O388,($M388-SUM($AQ388:AS388))*$P388,IF((AT$27-$I388)=$O388,$M388-SUM($AQ388:AS388),0)))),IF($N388="정액법",IF((AT$27-$I388)&lt;0,0,IF((AT$27-$I388)=0,$M388*$P388/12*(12-$J388+1),IF((AT$27-$I388)&lt;$O388,$M388*$P388,IF((AT$27-$I388)=$O388,$M388-SUM($AQ388:AS388),0))))))</f>
        <v>0</v>
      </c>
      <c r="AU388" s="93">
        <f>IF($N388="정률법",IF((AU$27-$I388)&lt;0,0,IF((AU$27-$I388)=0,$M388*$P388/12*(12-$J388+1),IF((AU$27-$I388)&lt;$O388,($M388-SUM($AQ388:AT388))*$P388,IF((AU$27-$I388)=$O388,$M388-SUM($AQ388:AT388),0)))),IF($N388="정액법",IF((AU$27-$I388)&lt;0,0,IF((AU$27-$I388)=0,$M388*$P388/12*(12-$J388+1),IF((AU$27-$I388)&lt;$O388,$M388*$P388,IF((AU$27-$I388)=$O388,$M388-SUM($AQ388:AT388),0))))))</f>
        <v>0</v>
      </c>
      <c r="AV388" s="93">
        <f>IF($N388="정률법",IF((AV$27-$I388)&lt;0,0,IF((AV$27-$I388)=0,$M388*$P388/12*(12-$J388+1),IF((AV$27-$I388)&lt;$O388,($M388-SUM($AQ388:AU388))*$P388,IF((AV$27-$I388)=$O388,$M388-SUM($AQ388:AU388),0)))),IF($N388="정액법",IF((AV$27-$I388)&lt;0,0,IF((AV$27-$I388)=0,$M388*$P388/12*(12-$J388+1),IF((AV$27-$I388)&lt;$O388,$M388*$P388,IF((AV$27-$I388)=$O388,$M388-SUM($AQ388:AU388),0))))))</f>
        <v>0</v>
      </c>
      <c r="AW388" s="93">
        <f>IF($N388="정률법",IF((AW$27-$I388)&lt;0,0,IF((AW$27-$I388)=0,$M388*$P388/12*(12-$J388+1),IF((AW$27-$I388)&lt;$O388,($M388-SUM($AQ388:AV388))*$P388,IF((AW$27-$I388)=$O388,$M388-SUM($AQ388:AV388),0)))),IF($N388="정액법",IF((AW$27-$I388)&lt;0,0,IF((AW$27-$I388)=0,$M388*$P388/12*(12-$J388+1),IF((AW$27-$I388)&lt;$O388,$M388*$P388,IF((AW$27-$I388)=$O388,$M388-SUM($AQ388:AV388),0))))))</f>
        <v>0</v>
      </c>
      <c r="AX388" s="93">
        <f>IF($N388="정률법",IF((AX$27-$I388)&lt;0,0,IF((AX$27-$I388)=0,$M388*$P388/12*(12-$J388+1),IF((AX$27-$I388)&lt;$O388,($M388-SUM($AQ388:AW388))*$P388,IF((AX$27-$I388)=$O388,$M388-SUM($AQ388:AW388),0)))),IF($N388="정액법",IF((AX$27-$I388)&lt;0,0,IF((AX$27-$I388)=0,$M388*$P388/12*(12-$J388+1),IF((AX$27-$I388)&lt;$O388,$M388*$P388,IF((AX$27-$I388)=$O388,$M388-SUM($AQ388:AW388),0))))))</f>
        <v>0</v>
      </c>
      <c r="AY388" s="93">
        <f>IF($N388="정률법",IF((AY$27-$I388)&lt;0,0,IF((AY$27-$I388)=0,$M388*$P388/12*(12-$J388+1),IF((AY$27-$I388)&lt;$O388,($M388-SUM($AQ388:AX388))*$P388,IF((AY$27-$I388)=$O388,$M388-SUM($AQ388:AX388),0)))),IF($N388="정액법",IF((AY$27-$I388)&lt;0,0,IF((AY$27-$I388)=0,$M388*$P388/12*(12-$J388+1),IF((AY$27-$I388)&lt;$O388,$M388*$P388,IF((AY$27-$I388)=$O388,$M388-SUM($AQ388:AX388),0))))))</f>
        <v>0</v>
      </c>
      <c r="AZ388" s="93">
        <f>IF($N388="정률법",IF((AZ$27-$I388)&lt;0,0,IF((AZ$27-$I388)=0,$M388*$P388/12*(12-$J388+1),IF((AZ$27-$I388)&lt;$O388,($M388-SUM($AQ388:AY388))*$P388,IF((AZ$27-$I388)=$O388,$M388-SUM($AQ388:AY388),0)))),IF($N388="정액법",IF((AZ$27-$I388)&lt;0,0,IF((AZ$27-$I388)=0,$M388*$P388/12*(12-$J388+1),IF((AZ$27-$I388)&lt;$O388,$M388*$P388,IF((AZ$27-$I388)=$O388,$M388-SUM($AQ388:AY388),0))))))</f>
        <v>0</v>
      </c>
    </row>
    <row r="389" spans="2:52" s="47" customFormat="1" ht="13.5" hidden="1" outlineLevel="2">
      <c r="B389" s="76">
        <v>6</v>
      </c>
      <c r="C389" s="77"/>
      <c r="D389" s="77"/>
      <c r="E389" s="78"/>
      <c r="F389" s="77"/>
      <c r="G389" s="191"/>
      <c r="H389" s="79"/>
      <c r="I389" s="80">
        <f t="shared" si="200"/>
        <v>1900</v>
      </c>
      <c r="J389" s="81" t="str">
        <f t="shared" si="205"/>
        <v>01</v>
      </c>
      <c r="K389" s="82"/>
      <c r="L389" s="140"/>
      <c r="M389" s="83">
        <f t="shared" si="206"/>
        <v>0</v>
      </c>
      <c r="N389" s="141" t="s">
        <v>65</v>
      </c>
      <c r="O389" s="85">
        <v>3</v>
      </c>
      <c r="P389" s="86">
        <f>IF($N389="정액법",VLOOKUP($O389,[1]Data!$J$3:$L$62,2),IF($N389="정률법",VLOOKUP($O389,[1]Data!$J$3:$L$62,3),"입력검증"))</f>
        <v>0.33300000000000002</v>
      </c>
      <c r="Q389" s="87">
        <f t="shared" si="203"/>
        <v>0</v>
      </c>
      <c r="R389" s="88">
        <f>IF($N389="정률법",IF((R$27-$I389)&lt;0,0,IF((R$27-$I389)=0,$M389*$P389/12*(12-$J389+1),IF((R$27-$I389)&lt;$O389,($M389-SUM($N389:N389))*$P389,IF((R$27-$I389)=$O389,$M389-SUM($N389:N389),0)))),IF($N389="정액법",IF((R$27-$I389)&lt;0,0,IF((R$27-$I389)=0,$M389*$P389/12*(12-$J389+1),IF((R$27-$I389)&lt;$O389,$M389*$P389,IF((R$27-$I389)=$O389,$M389-SUM($Q389:Q389),0))))))</f>
        <v>0</v>
      </c>
      <c r="S389" s="88">
        <f>IF($N389="정률법",IF((S$27-$I389)&lt;0,0,IF((S$27-$I389)=0,$M389*$P389/12*(12-$J389+1),IF((S$27-$I389)&lt;$O389,($M389-SUM($N389:O389))*$P389,IF((S$27-$I389)=$O389,$M389-SUM($N389:O389),0)))),IF($N389="정액법",IF((S$27-$I389)&lt;0,0,IF((S$27-$I389)=0,$M389*$P389/12*(12-$J389+1),IF((S$27-$I389)&lt;$O389,$M389*$P389,IF((S$27-$I389)=$O389,$M389-SUM($Q389:R389),0))))))</f>
        <v>0</v>
      </c>
      <c r="T389" s="88">
        <f>IF($N389="정률법",IF((T$27-$I389)&lt;0,0,IF((T$27-$I389)=0,$M389*$P389/12*(12-$J389+1),IF((T$27-$I389)&lt;$O389,($M389-SUM($N389:P389))*$P389,IF((T$27-$I389)=$O389,$M389-SUM($N389:P389),0)))),IF($N389="정액법",IF((T$27-$I389)&lt;0,0,IF((T$27-$I389)=0,$M389*$P389/12*(12-$J389+1),IF((T$27-$I389)&lt;$O389,$M389*$P389,IF((T$27-$I389)=$O389,$M389-SUM($Q389:S389),0))))))</f>
        <v>0</v>
      </c>
      <c r="U389" s="88">
        <f>IF($N389="정률법",IF((U$27-$I389)&lt;0,0,IF((U$27-$I389)=0,$M389*$P389/12*(12-$J389+1),IF((U$27-$I389)&lt;$O389,($M389-SUM($N389:Q389))*$P389,IF((U$27-$I389)=$O389,$M389-SUM($N389:Q389),0)))),IF($N389="정액법",IF((U$27-$I389)&lt;0,0,IF((U$27-$I389)=0,$M389*$P389/12*(12-$J389+1),IF((U$27-$I389)&lt;$O389,$M389*$P389,IF((U$27-$I389)=$O389,$M389-SUM($Q389:T389),0))))))</f>
        <v>0</v>
      </c>
      <c r="V389" s="88">
        <f>IF($N389="정률법",IF((V$27-$I389)&lt;0,0,IF((V$27-$I389)=0,$M389*$P389/12*(12-$J389+1),IF((V$27-$I389)&lt;$O389,($M389-SUM($N389:R389))*$P389,IF((V$27-$I389)=$O389,$M389-SUM($N389:R389),0)))),IF($N389="정액법",IF((V$27-$I389)&lt;0,0,IF((V$27-$I389)=0,$M389*$P389/12*(12-$J389+1),IF((V$27-$I389)&lt;$O389,$M389*$P389,IF((V$27-$I389)=$O389,$M389-SUM($Q389:U389),0))))))</f>
        <v>0</v>
      </c>
      <c r="W389" s="88">
        <f>IF($N389="정률법",IF((W$27-$I389)&lt;0,0,IF((W$27-$I389)=0,$M389*$P389/12*(12-$J389+1),IF((W$27-$I389)&lt;$O389,($M389-SUM($N389:S389))*$P389,IF((W$27-$I389)=$O389,$M389-SUM($N389:S389),0)))),IF($N389="정액법",IF((W$27-$I389)&lt;0,0,IF((W$27-$I389)=0,$M389*$P389/12*(12-$J389+1),IF((W$27-$I389)&lt;$O389,$M389*$P389,IF((W$27-$I389)=$O389,$M389-SUM($Q389:V389),0))))))</f>
        <v>0</v>
      </c>
      <c r="X389" s="88">
        <f>IF($N389="정률법",IF((X$27-$I389)&lt;0,0,IF((X$27-$I389)=0,$M389*$P389/12*(12-$J389+1),IF((X$27-$I389)&lt;$O389,($M389-SUM($N389:T389))*$P389,IF((X$27-$I389)=$O389,$M389-SUM($N389:T389),0)))),IF($N389="정액법",IF((X$27-$I389)&lt;0,0,IF((X$27-$I389)=0,$M389*$P389/12*(12-$J389+1),IF((X$27-$I389)&lt;$O389,$M389*$P389,IF((X$27-$I389)=$O389,$M389-SUM($Q389:W389),0))))))</f>
        <v>0</v>
      </c>
      <c r="Y389" s="88">
        <f>IF($N389="정률법",IF((Y$27-$I389)&lt;0,0,IF((Y$27-$I389)=0,$M389*$P389/12*(12-$J389+1),IF((Y$27-$I389)&lt;$O389,($M389-SUM($N389:U389))*$P389,IF((Y$27-$I389)=$O389,$M389-SUM($N389:U389),0)))),IF($N389="정액법",IF((Y$27-$I389)&lt;0,0,IF((Y$27-$I389)=0,$M389*$P389/12*(12-$J389+1),IF((Y$27-$I389)&lt;$O389,$M389*$P389,IF((Y$27-$I389)=$O389,$M389-SUM($Q389:X389),0))))))</f>
        <v>0</v>
      </c>
      <c r="Z389" s="88">
        <f>IF($N389="정률법",IF((Z$27-$I389)&lt;0,0,IF((Z$27-$I389)=0,$M389*$P389/12*(12-$J389+1),IF((Z$27-$I389)&lt;$O389,($M389-SUM($N389:V389))*$P389,IF((Z$27-$I389)=$O389,$M389-SUM($N389:V389),0)))),IF($N389="정액법",IF((Z$27-$I389)&lt;0,0,IF((Z$27-$I389)=0,$M389*$P389/12*(12-$J389+1),IF((Z$27-$I389)&lt;$O389,$M389*$P389,IF((Z$27-$I389)=$O389,$M389-SUM($Q389:Y389),0))))))</f>
        <v>0</v>
      </c>
      <c r="AA389" s="88">
        <f>IF($N389="정률법",IF((AA$27-$I389)&lt;0,0,IF((AA$27-$I389)=0,$M389*$P389/12*(12-$J389+1),IF((AA$27-$I389)&lt;$O389,($M389-SUM($N389:W389))*$P389,IF((AA$27-$I389)=$O389,$M389-SUM($N389:W389),0)))),IF($N389="정액법",IF((AA$27-$I389)&lt;0,0,IF((AA$27-$I389)=0,$M389*$P389/12*(12-$J389+1),IF((AA$27-$I389)&lt;$O389,$M389*$P389,IF((AA$27-$I389)=$O389,$M389-SUM($Q389:Z389),0))))))</f>
        <v>0</v>
      </c>
      <c r="AB389" s="88">
        <f>IF($N389="정률법",IF((AB$27-$I389)&lt;0,0,IF((AB$27-$I389)=0,$M389*$P389/12*(12-$J389+1),IF((AB$27-$I389)&lt;$O389,($M389-SUM($N389:X389))*$P389,IF((AB$27-$I389)=$O389,$M389-SUM($N389:X389),0)))),IF($N389="정액법",IF((AB$27-$I389)&lt;0,0,IF((AB$27-$I389)=0,$M389*$P389/12*(12-$J389+1),IF((AB$27-$I389)&lt;$O389,$M389*$P389,IF((AB$27-$I389)=$O389,$M389-SUM($Q389:AA389),0))))))</f>
        <v>0</v>
      </c>
      <c r="AC389" s="88">
        <f>IF($N389="정률법",IF((AC$27-$I389)&lt;0,0,IF((AC$27-$I389)=0,$M389*$P389/12*(12-$J389+1),IF((AC$27-$I389)&lt;$O389,($M389-SUM($N389:Y389))*$P389,IF((AC$27-$I389)=$O389,$M389-SUM($N389:Y389),0)))),IF($N389="정액법",IF((AC$27-$I389)&lt;0,0,IF((AC$27-$I389)=0,$M389*$P389/12*(12-$J389+1),IF((AC$27-$I389)&lt;$O389,$M389*$P389,IF((AC$27-$I389)=$O389,$M389-SUM($Q389:AB389),0))))))</f>
        <v>0</v>
      </c>
      <c r="AD389" s="88">
        <f>IF($N389="정률법",IF((AD$27-$I389)&lt;0,0,IF((AD$27-$I389)=0,$M389*$P389/12*(12-$J389+1),IF((AD$27-$I389)&lt;$O389,($M389-SUM($N389:Z389))*$P389,IF((AD$27-$I389)=$O389,$M389-SUM($N389:Z389),0)))),IF($N389="정액법",IF((AD$27-$I389)&lt;0,0,IF((AD$27-$I389)=0,$M389*$P389/12*(12-$J389+1),IF((AD$27-$I389)&lt;$O389,$M389*$P389,IF((AD$27-$I389)=$O389,$M389-SUM($Q389:AC389),0))))))</f>
        <v>0</v>
      </c>
      <c r="AE389" s="89"/>
      <c r="AF389" s="90">
        <f t="shared" si="204"/>
        <v>0</v>
      </c>
      <c r="AG389" s="88">
        <f t="shared" si="201"/>
        <v>0</v>
      </c>
      <c r="AH389" s="91">
        <f t="shared" si="202"/>
        <v>0</v>
      </c>
      <c r="AI389" s="77"/>
      <c r="AJ389" s="77"/>
      <c r="AK389" s="77"/>
      <c r="AL389" s="77"/>
      <c r="AM389" s="77"/>
      <c r="AN389" s="92"/>
      <c r="AP389" s="93">
        <f t="shared" si="207"/>
        <v>0</v>
      </c>
      <c r="AQ389" s="93">
        <f>IF($N389="정률법",IF((AQ$27-$I389)&lt;0,0,IF((AQ$27-$I389)=0,$M389*$P389/12*(12-$J389+1),IF((AQ$27-$I389)&lt;$O389,($M389-SUM(AP389:$AQ389))*$P389,IF((AQ$27-$I389)=$O389,$M389-SUM(AP389:$AQ389),0)))),IF($N389="정액법",IF((AQ$27-$I389)&lt;0,0,IF((AQ$27-$I389)=0,$M389*$P389/12*(12-$J389+1),IF((AQ$27-$I389)&lt;$O389,$M389*$P389,IF((AQ$27-$I389)=$O389,$M389-SUM(AP389:$AQ389),0))))))</f>
        <v>0</v>
      </c>
      <c r="AR389" s="93">
        <f>IF($N389="정률법",IF((AO$27-$I389)&lt;0,0,IF((AO$27-$I389)=0,$M389*$P389/12*(12-$J389+1),IF((AO$27-$I389)&lt;$O389,($M389-SUM($AQ389:AQ389))*$P389,IF((AO$27-$I389)=$O389,$M389-SUM($AQ389:AQ389),0)))),IF($N389="정액법",IF((AO$27-$I389)&lt;0,0,IF((AO$27-$I389)=0,$M389*$P389/12*(12-$J389+1),IF((AO$27-$I389)&lt;$O389,$M389*$P389,IF((AO$27-$I389)=$O389,$M389-SUM($AQ389:AQ389),0))))))</f>
        <v>0</v>
      </c>
      <c r="AS389" s="93">
        <f>IF($N389="정률법",IF((AS$27-$I389)&lt;0,0,IF((AS$27-$I389)=0,$M389*$P389/12*(12-$J389+1),IF((AS$27-$I389)&lt;$O389,($M389-SUM(AO389:$AQ389))*$P389,IF((AS$27-$I389)=$O389,$M389-SUM(AO389:$AQ389),0)))),IF($N389="정액법",IF((AS$27-$I389)&lt;0,0,IF((AS$27-$I389)=0,$M389*$P389/12*(12-$J389+1),IF((AS$27-$I389)&lt;$O389,$M389*$P389,IF((AS$27-$I389)=$O389,$M389-SUM(AO389:$AQ389),0))))))</f>
        <v>0</v>
      </c>
      <c r="AT389" s="93">
        <f>IF($N389="정률법",IF((AT$27-$I389)&lt;0,0,IF((AT$27-$I389)=0,$M389*$P389/12*(12-$J389+1),IF((AT$27-$I389)&lt;$O389,($M389-SUM($AQ389:AS389))*$P389,IF((AT$27-$I389)=$O389,$M389-SUM($AQ389:AS389),0)))),IF($N389="정액법",IF((AT$27-$I389)&lt;0,0,IF((AT$27-$I389)=0,$M389*$P389/12*(12-$J389+1),IF((AT$27-$I389)&lt;$O389,$M389*$P389,IF((AT$27-$I389)=$O389,$M389-SUM($AQ389:AS389),0))))))</f>
        <v>0</v>
      </c>
      <c r="AU389" s="93">
        <f>IF($N389="정률법",IF((AU$27-$I389)&lt;0,0,IF((AU$27-$I389)=0,$M389*$P389/12*(12-$J389+1),IF((AU$27-$I389)&lt;$O389,($M389-SUM($AQ389:AT389))*$P389,IF((AU$27-$I389)=$O389,$M389-SUM($AQ389:AT389),0)))),IF($N389="정액법",IF((AU$27-$I389)&lt;0,0,IF((AU$27-$I389)=0,$M389*$P389/12*(12-$J389+1),IF((AU$27-$I389)&lt;$O389,$M389*$P389,IF((AU$27-$I389)=$O389,$M389-SUM($AQ389:AT389),0))))))</f>
        <v>0</v>
      </c>
      <c r="AV389" s="93">
        <f>IF($N389="정률법",IF((AV$27-$I389)&lt;0,0,IF((AV$27-$I389)=0,$M389*$P389/12*(12-$J389+1),IF((AV$27-$I389)&lt;$O389,($M389-SUM($AQ389:AU389))*$P389,IF((AV$27-$I389)=$O389,$M389-SUM($AQ389:AU389),0)))),IF($N389="정액법",IF((AV$27-$I389)&lt;0,0,IF((AV$27-$I389)=0,$M389*$P389/12*(12-$J389+1),IF((AV$27-$I389)&lt;$O389,$M389*$P389,IF((AV$27-$I389)=$O389,$M389-SUM($AQ389:AU389),0))))))</f>
        <v>0</v>
      </c>
      <c r="AW389" s="93">
        <f>IF($N389="정률법",IF((AW$27-$I389)&lt;0,0,IF((AW$27-$I389)=0,$M389*$P389/12*(12-$J389+1),IF((AW$27-$I389)&lt;$O389,($M389-SUM($AQ389:AV389))*$P389,IF((AW$27-$I389)=$O389,$M389-SUM($AQ389:AV389),0)))),IF($N389="정액법",IF((AW$27-$I389)&lt;0,0,IF((AW$27-$I389)=0,$M389*$P389/12*(12-$J389+1),IF((AW$27-$I389)&lt;$O389,$M389*$P389,IF((AW$27-$I389)=$O389,$M389-SUM($AQ389:AV389),0))))))</f>
        <v>0</v>
      </c>
      <c r="AX389" s="93">
        <f>IF($N389="정률법",IF((AX$27-$I389)&lt;0,0,IF((AX$27-$I389)=0,$M389*$P389/12*(12-$J389+1),IF((AX$27-$I389)&lt;$O389,($M389-SUM($AQ389:AW389))*$P389,IF((AX$27-$I389)=$O389,$M389-SUM($AQ389:AW389),0)))),IF($N389="정액법",IF((AX$27-$I389)&lt;0,0,IF((AX$27-$I389)=0,$M389*$P389/12*(12-$J389+1),IF((AX$27-$I389)&lt;$O389,$M389*$P389,IF((AX$27-$I389)=$O389,$M389-SUM($AQ389:AW389),0))))))</f>
        <v>0</v>
      </c>
      <c r="AY389" s="93">
        <f>IF($N389="정률법",IF((AY$27-$I389)&lt;0,0,IF((AY$27-$I389)=0,$M389*$P389/12*(12-$J389+1),IF((AY$27-$I389)&lt;$O389,($M389-SUM($AQ389:AX389))*$P389,IF((AY$27-$I389)=$O389,$M389-SUM($AQ389:AX389),0)))),IF($N389="정액법",IF((AY$27-$I389)&lt;0,0,IF((AY$27-$I389)=0,$M389*$P389/12*(12-$J389+1),IF((AY$27-$I389)&lt;$O389,$M389*$P389,IF((AY$27-$I389)=$O389,$M389-SUM($AQ389:AX389),0))))))</f>
        <v>0</v>
      </c>
      <c r="AZ389" s="93">
        <f>IF($N389="정률법",IF((AZ$27-$I389)&lt;0,0,IF((AZ$27-$I389)=0,$M389*$P389/12*(12-$J389+1),IF((AZ$27-$I389)&lt;$O389,($M389-SUM($AQ389:AY389))*$P389,IF((AZ$27-$I389)=$O389,$M389-SUM($AQ389:AY389),0)))),IF($N389="정액법",IF((AZ$27-$I389)&lt;0,0,IF((AZ$27-$I389)=0,$M389*$P389/12*(12-$J389+1),IF((AZ$27-$I389)&lt;$O389,$M389*$P389,IF((AZ$27-$I389)=$O389,$M389-SUM($AQ389:AY389),0))))))</f>
        <v>0</v>
      </c>
    </row>
    <row r="390" spans="2:52" s="47" customFormat="1" ht="13.5" hidden="1" outlineLevel="2">
      <c r="B390" s="76">
        <v>7</v>
      </c>
      <c r="C390" s="77"/>
      <c r="D390" s="77"/>
      <c r="E390" s="78"/>
      <c r="F390" s="77"/>
      <c r="G390" s="191"/>
      <c r="H390" s="79"/>
      <c r="I390" s="80">
        <f t="shared" si="200"/>
        <v>1900</v>
      </c>
      <c r="J390" s="81" t="str">
        <f t="shared" si="205"/>
        <v>01</v>
      </c>
      <c r="K390" s="82"/>
      <c r="L390" s="140"/>
      <c r="M390" s="83">
        <f t="shared" si="206"/>
        <v>0</v>
      </c>
      <c r="N390" s="141" t="s">
        <v>65</v>
      </c>
      <c r="O390" s="85">
        <v>3</v>
      </c>
      <c r="P390" s="86">
        <f>IF($N390="정액법",VLOOKUP($O390,[1]Data!$J$3:$L$62,2),IF($N390="정률법",VLOOKUP($O390,[1]Data!$J$3:$L$62,3),"입력검증"))</f>
        <v>0.33300000000000002</v>
      </c>
      <c r="Q390" s="87">
        <f t="shared" si="203"/>
        <v>0</v>
      </c>
      <c r="R390" s="88">
        <f>IF($N390="정률법",IF((R$27-$I390)&lt;0,0,IF((R$27-$I390)=0,$M390*$P390/12*(12-$J390+1),IF((R$27-$I390)&lt;$O390,($M390-SUM($N390:N390))*$P390,IF((R$27-$I390)=$O390,$M390-SUM($N390:N390),0)))),IF($N390="정액법",IF((R$27-$I390)&lt;0,0,IF((R$27-$I390)=0,$M390*$P390/12*(12-$J390+1),IF((R$27-$I390)&lt;$O390,$M390*$P390,IF((R$27-$I390)=$O390,$M390-SUM($Q390:Q390),0))))))</f>
        <v>0</v>
      </c>
      <c r="S390" s="88">
        <f>IF($N390="정률법",IF((S$27-$I390)&lt;0,0,IF((S$27-$I390)=0,$M390*$P390/12*(12-$J390+1),IF((S$27-$I390)&lt;$O390,($M390-SUM($N390:O390))*$P390,IF((S$27-$I390)=$O390,$M390-SUM($N390:O390),0)))),IF($N390="정액법",IF((S$27-$I390)&lt;0,0,IF((S$27-$I390)=0,$M390*$P390/12*(12-$J390+1),IF((S$27-$I390)&lt;$O390,$M390*$P390,IF((S$27-$I390)=$O390,$M390-SUM($Q390:R390),0))))))</f>
        <v>0</v>
      </c>
      <c r="T390" s="88">
        <f>IF($N390="정률법",IF((T$27-$I390)&lt;0,0,IF((T$27-$I390)=0,$M390*$P390/12*(12-$J390+1),IF((T$27-$I390)&lt;$O390,($M390-SUM($N390:P390))*$P390,IF((T$27-$I390)=$O390,$M390-SUM($N390:P390),0)))),IF($N390="정액법",IF((T$27-$I390)&lt;0,0,IF((T$27-$I390)=0,$M390*$P390/12*(12-$J390+1),IF((T$27-$I390)&lt;$O390,$M390*$P390,IF((T$27-$I390)=$O390,$M390-SUM($Q390:S390),0))))))</f>
        <v>0</v>
      </c>
      <c r="U390" s="88">
        <f>IF($N390="정률법",IF((U$27-$I390)&lt;0,0,IF((U$27-$I390)=0,$M390*$P390/12*(12-$J390+1),IF((U$27-$I390)&lt;$O390,($M390-SUM($N390:Q390))*$P390,IF((U$27-$I390)=$O390,$M390-SUM($N390:Q390),0)))),IF($N390="정액법",IF((U$27-$I390)&lt;0,0,IF((U$27-$I390)=0,$M390*$P390/12*(12-$J390+1),IF((U$27-$I390)&lt;$O390,$M390*$P390,IF((U$27-$I390)=$O390,$M390-SUM($Q390:T390),0))))))</f>
        <v>0</v>
      </c>
      <c r="V390" s="88">
        <f>IF($N390="정률법",IF((V$27-$I390)&lt;0,0,IF((V$27-$I390)=0,$M390*$P390/12*(12-$J390+1),IF((V$27-$I390)&lt;$O390,($M390-SUM($N390:R390))*$P390,IF((V$27-$I390)=$O390,$M390-SUM($N390:R390),0)))),IF($N390="정액법",IF((V$27-$I390)&lt;0,0,IF((V$27-$I390)=0,$M390*$P390/12*(12-$J390+1),IF((V$27-$I390)&lt;$O390,$M390*$P390,IF((V$27-$I390)=$O390,$M390-SUM($Q390:U390),0))))))</f>
        <v>0</v>
      </c>
      <c r="W390" s="88">
        <f>IF($N390="정률법",IF((W$27-$I390)&lt;0,0,IF((W$27-$I390)=0,$M390*$P390/12*(12-$J390+1),IF((W$27-$I390)&lt;$O390,($M390-SUM($N390:S390))*$P390,IF((W$27-$I390)=$O390,$M390-SUM($N390:S390),0)))),IF($N390="정액법",IF((W$27-$I390)&lt;0,0,IF((W$27-$I390)=0,$M390*$P390/12*(12-$J390+1),IF((W$27-$I390)&lt;$O390,$M390*$P390,IF((W$27-$I390)=$O390,$M390-SUM($Q390:V390),0))))))</f>
        <v>0</v>
      </c>
      <c r="X390" s="88">
        <f>IF($N390="정률법",IF((X$27-$I390)&lt;0,0,IF((X$27-$I390)=0,$M390*$P390/12*(12-$J390+1),IF((X$27-$I390)&lt;$O390,($M390-SUM($N390:T390))*$P390,IF((X$27-$I390)=$O390,$M390-SUM($N390:T390),0)))),IF($N390="정액법",IF((X$27-$I390)&lt;0,0,IF((X$27-$I390)=0,$M390*$P390/12*(12-$J390+1),IF((X$27-$I390)&lt;$O390,$M390*$P390,IF((X$27-$I390)=$O390,$M390-SUM($Q390:W390),0))))))</f>
        <v>0</v>
      </c>
      <c r="Y390" s="88">
        <f>IF($N390="정률법",IF((Y$27-$I390)&lt;0,0,IF((Y$27-$I390)=0,$M390*$P390/12*(12-$J390+1),IF((Y$27-$I390)&lt;$O390,($M390-SUM($N390:U390))*$P390,IF((Y$27-$I390)=$O390,$M390-SUM($N390:U390),0)))),IF($N390="정액법",IF((Y$27-$I390)&lt;0,0,IF((Y$27-$I390)=0,$M390*$P390/12*(12-$J390+1),IF((Y$27-$I390)&lt;$O390,$M390*$P390,IF((Y$27-$I390)=$O390,$M390-SUM($Q390:X390),0))))))</f>
        <v>0</v>
      </c>
      <c r="Z390" s="88">
        <f>IF($N390="정률법",IF((Z$27-$I390)&lt;0,0,IF((Z$27-$I390)=0,$M390*$P390/12*(12-$J390+1),IF((Z$27-$I390)&lt;$O390,($M390-SUM($N390:V390))*$P390,IF((Z$27-$I390)=$O390,$M390-SUM($N390:V390),0)))),IF($N390="정액법",IF((Z$27-$I390)&lt;0,0,IF((Z$27-$I390)=0,$M390*$P390/12*(12-$J390+1),IF((Z$27-$I390)&lt;$O390,$M390*$P390,IF((Z$27-$I390)=$O390,$M390-SUM($Q390:Y390),0))))))</f>
        <v>0</v>
      </c>
      <c r="AA390" s="88">
        <f>IF($N390="정률법",IF((AA$27-$I390)&lt;0,0,IF((AA$27-$I390)=0,$M390*$P390/12*(12-$J390+1),IF((AA$27-$I390)&lt;$O390,($M390-SUM($N390:W390))*$P390,IF((AA$27-$I390)=$O390,$M390-SUM($N390:W390),0)))),IF($N390="정액법",IF((AA$27-$I390)&lt;0,0,IF((AA$27-$I390)=0,$M390*$P390/12*(12-$J390+1),IF((AA$27-$I390)&lt;$O390,$M390*$P390,IF((AA$27-$I390)=$O390,$M390-SUM($Q390:Z390),0))))))</f>
        <v>0</v>
      </c>
      <c r="AB390" s="88">
        <f>IF($N390="정률법",IF((AB$27-$I390)&lt;0,0,IF((AB$27-$I390)=0,$M390*$P390/12*(12-$J390+1),IF((AB$27-$I390)&lt;$O390,($M390-SUM($N390:X390))*$P390,IF((AB$27-$I390)=$O390,$M390-SUM($N390:X390),0)))),IF($N390="정액법",IF((AB$27-$I390)&lt;0,0,IF((AB$27-$I390)=0,$M390*$P390/12*(12-$J390+1),IF((AB$27-$I390)&lt;$O390,$M390*$P390,IF((AB$27-$I390)=$O390,$M390-SUM($Q390:AA390),0))))))</f>
        <v>0</v>
      </c>
      <c r="AC390" s="88">
        <f>IF($N390="정률법",IF((AC$27-$I390)&lt;0,0,IF((AC$27-$I390)=0,$M390*$P390/12*(12-$J390+1),IF((AC$27-$I390)&lt;$O390,($M390-SUM($N390:Y390))*$P390,IF((AC$27-$I390)=$O390,$M390-SUM($N390:Y390),0)))),IF($N390="정액법",IF((AC$27-$I390)&lt;0,0,IF((AC$27-$I390)=0,$M390*$P390/12*(12-$J390+1),IF((AC$27-$I390)&lt;$O390,$M390*$P390,IF((AC$27-$I390)=$O390,$M390-SUM($Q390:AB390),0))))))</f>
        <v>0</v>
      </c>
      <c r="AD390" s="88">
        <f>IF($N390="정률법",IF((AD$27-$I390)&lt;0,0,IF((AD$27-$I390)=0,$M390*$P390/12*(12-$J390+1),IF((AD$27-$I390)&lt;$O390,($M390-SUM($N390:Z390))*$P390,IF((AD$27-$I390)=$O390,$M390-SUM($N390:Z390),0)))),IF($N390="정액법",IF((AD$27-$I390)&lt;0,0,IF((AD$27-$I390)=0,$M390*$P390/12*(12-$J390+1),IF((AD$27-$I390)&lt;$O390,$M390*$P390,IF((AD$27-$I390)=$O390,$M390-SUM($Q390:AC390),0))))))</f>
        <v>0</v>
      </c>
      <c r="AE390" s="89"/>
      <c r="AF390" s="90">
        <f t="shared" si="204"/>
        <v>0</v>
      </c>
      <c r="AG390" s="88">
        <f t="shared" si="201"/>
        <v>0</v>
      </c>
      <c r="AH390" s="91">
        <f t="shared" si="202"/>
        <v>0</v>
      </c>
      <c r="AI390" s="77"/>
      <c r="AJ390" s="77"/>
      <c r="AK390" s="77"/>
      <c r="AL390" s="77"/>
      <c r="AM390" s="77"/>
      <c r="AN390" s="92"/>
      <c r="AP390" s="93">
        <f t="shared" si="207"/>
        <v>0</v>
      </c>
      <c r="AQ390" s="93">
        <f>IF($N390="정률법",IF((AQ$27-$I390)&lt;0,0,IF((AQ$27-$I390)=0,$M390*$P390/12*(12-$J390+1),IF((AQ$27-$I390)&lt;$O390,($M390-SUM(AP390:$AQ390))*$P390,IF((AQ$27-$I390)=$O390,$M390-SUM(AP390:$AQ390),0)))),IF($N390="정액법",IF((AQ$27-$I390)&lt;0,0,IF((AQ$27-$I390)=0,$M390*$P390/12*(12-$J390+1),IF((AQ$27-$I390)&lt;$O390,$M390*$P390,IF((AQ$27-$I390)=$O390,$M390-SUM(AP390:$AQ390),0))))))</f>
        <v>0</v>
      </c>
      <c r="AR390" s="93">
        <f>IF($N390="정률법",IF((AO$27-$I390)&lt;0,0,IF((AO$27-$I390)=0,$M390*$P390/12*(12-$J390+1),IF((AO$27-$I390)&lt;$O390,($M390-SUM($AQ390:AQ390))*$P390,IF((AO$27-$I390)=$O390,$M390-SUM($AQ390:AQ390),0)))),IF($N390="정액법",IF((AO$27-$I390)&lt;0,0,IF((AO$27-$I390)=0,$M390*$P390/12*(12-$J390+1),IF((AO$27-$I390)&lt;$O390,$M390*$P390,IF((AO$27-$I390)=$O390,$M390-SUM($AQ390:AQ390),0))))))</f>
        <v>0</v>
      </c>
      <c r="AS390" s="93">
        <f>IF($N390="정률법",IF((AS$27-$I390)&lt;0,0,IF((AS$27-$I390)=0,$M390*$P390/12*(12-$J390+1),IF((AS$27-$I390)&lt;$O390,($M390-SUM(AO390:$AQ390))*$P390,IF((AS$27-$I390)=$O390,$M390-SUM(AO390:$AQ390),0)))),IF($N390="정액법",IF((AS$27-$I390)&lt;0,0,IF((AS$27-$I390)=0,$M390*$P390/12*(12-$J390+1),IF((AS$27-$I390)&lt;$O390,$M390*$P390,IF((AS$27-$I390)=$O390,$M390-SUM(AO390:$AQ390),0))))))</f>
        <v>0</v>
      </c>
      <c r="AT390" s="93">
        <f>IF($N390="정률법",IF((AT$27-$I390)&lt;0,0,IF((AT$27-$I390)=0,$M390*$P390/12*(12-$J390+1),IF((AT$27-$I390)&lt;$O390,($M390-SUM($AQ390:AS390))*$P390,IF((AT$27-$I390)=$O390,$M390-SUM($AQ390:AS390),0)))),IF($N390="정액법",IF((AT$27-$I390)&lt;0,0,IF((AT$27-$I390)=0,$M390*$P390/12*(12-$J390+1),IF((AT$27-$I390)&lt;$O390,$M390*$P390,IF((AT$27-$I390)=$O390,$M390-SUM($AQ390:AS390),0))))))</f>
        <v>0</v>
      </c>
      <c r="AU390" s="93">
        <f>IF($N390="정률법",IF((AU$27-$I390)&lt;0,0,IF((AU$27-$I390)=0,$M390*$P390/12*(12-$J390+1),IF((AU$27-$I390)&lt;$O390,($M390-SUM($AQ390:AT390))*$P390,IF((AU$27-$I390)=$O390,$M390-SUM($AQ390:AT390),0)))),IF($N390="정액법",IF((AU$27-$I390)&lt;0,0,IF((AU$27-$I390)=0,$M390*$P390/12*(12-$J390+1),IF((AU$27-$I390)&lt;$O390,$M390*$P390,IF((AU$27-$I390)=$O390,$M390-SUM($AQ390:AT390),0))))))</f>
        <v>0</v>
      </c>
      <c r="AV390" s="93">
        <f>IF($N390="정률법",IF((AV$27-$I390)&lt;0,0,IF((AV$27-$I390)=0,$M390*$P390/12*(12-$J390+1),IF((AV$27-$I390)&lt;$O390,($M390-SUM($AQ390:AU390))*$P390,IF((AV$27-$I390)=$O390,$M390-SUM($AQ390:AU390),0)))),IF($N390="정액법",IF((AV$27-$I390)&lt;0,0,IF((AV$27-$I390)=0,$M390*$P390/12*(12-$J390+1),IF((AV$27-$I390)&lt;$O390,$M390*$P390,IF((AV$27-$I390)=$O390,$M390-SUM($AQ390:AU390),0))))))</f>
        <v>0</v>
      </c>
      <c r="AW390" s="93">
        <f>IF($N390="정률법",IF((AW$27-$I390)&lt;0,0,IF((AW$27-$I390)=0,$M390*$P390/12*(12-$J390+1),IF((AW$27-$I390)&lt;$O390,($M390-SUM($AQ390:AV390))*$P390,IF((AW$27-$I390)=$O390,$M390-SUM($AQ390:AV390),0)))),IF($N390="정액법",IF((AW$27-$I390)&lt;0,0,IF((AW$27-$I390)=0,$M390*$P390/12*(12-$J390+1),IF((AW$27-$I390)&lt;$O390,$M390*$P390,IF((AW$27-$I390)=$O390,$M390-SUM($AQ390:AV390),0))))))</f>
        <v>0</v>
      </c>
      <c r="AX390" s="93">
        <f>IF($N390="정률법",IF((AX$27-$I390)&lt;0,0,IF((AX$27-$I390)=0,$M390*$P390/12*(12-$J390+1),IF((AX$27-$I390)&lt;$O390,($M390-SUM($AQ390:AW390))*$P390,IF((AX$27-$I390)=$O390,$M390-SUM($AQ390:AW390),0)))),IF($N390="정액법",IF((AX$27-$I390)&lt;0,0,IF((AX$27-$I390)=0,$M390*$P390/12*(12-$J390+1),IF((AX$27-$I390)&lt;$O390,$M390*$P390,IF((AX$27-$I390)=$O390,$M390-SUM($AQ390:AW390),0))))))</f>
        <v>0</v>
      </c>
      <c r="AY390" s="93">
        <f>IF($N390="정률법",IF((AY$27-$I390)&lt;0,0,IF((AY$27-$I390)=0,$M390*$P390/12*(12-$J390+1),IF((AY$27-$I390)&lt;$O390,($M390-SUM($AQ390:AX390))*$P390,IF((AY$27-$I390)=$O390,$M390-SUM($AQ390:AX390),0)))),IF($N390="정액법",IF((AY$27-$I390)&lt;0,0,IF((AY$27-$I390)=0,$M390*$P390/12*(12-$J390+1),IF((AY$27-$I390)&lt;$O390,$M390*$P390,IF((AY$27-$I390)=$O390,$M390-SUM($AQ390:AX390),0))))))</f>
        <v>0</v>
      </c>
      <c r="AZ390" s="93">
        <f>IF($N390="정률법",IF((AZ$27-$I390)&lt;0,0,IF((AZ$27-$I390)=0,$M390*$P390/12*(12-$J390+1),IF((AZ$27-$I390)&lt;$O390,($M390-SUM($AQ390:AY390))*$P390,IF((AZ$27-$I390)=$O390,$M390-SUM($AQ390:AY390),0)))),IF($N390="정액법",IF((AZ$27-$I390)&lt;0,0,IF((AZ$27-$I390)=0,$M390*$P390/12*(12-$J390+1),IF((AZ$27-$I390)&lt;$O390,$M390*$P390,IF((AZ$27-$I390)=$O390,$M390-SUM($AQ390:AY390),0))))))</f>
        <v>0</v>
      </c>
    </row>
    <row r="391" spans="2:52" s="47" customFormat="1" ht="13.5" hidden="1" outlineLevel="2">
      <c r="B391" s="76">
        <v>8</v>
      </c>
      <c r="C391" s="77"/>
      <c r="D391" s="77"/>
      <c r="E391" s="78"/>
      <c r="F391" s="77"/>
      <c r="G391" s="191"/>
      <c r="H391" s="79"/>
      <c r="I391" s="80">
        <f t="shared" si="200"/>
        <v>1900</v>
      </c>
      <c r="J391" s="81" t="str">
        <f t="shared" si="205"/>
        <v>01</v>
      </c>
      <c r="K391" s="82"/>
      <c r="L391" s="140"/>
      <c r="M391" s="83">
        <f t="shared" si="206"/>
        <v>0</v>
      </c>
      <c r="N391" s="141" t="s">
        <v>65</v>
      </c>
      <c r="O391" s="85">
        <v>3</v>
      </c>
      <c r="P391" s="86">
        <f>IF($N391="정액법",VLOOKUP($O391,[1]Data!$J$3:$L$62,2),IF($N391="정률법",VLOOKUP($O391,[1]Data!$J$3:$L$62,3),"입력검증"))</f>
        <v>0.33300000000000002</v>
      </c>
      <c r="Q391" s="87">
        <f t="shared" si="203"/>
        <v>0</v>
      </c>
      <c r="R391" s="88">
        <f>IF($N391="정률법",IF((R$27-$I391)&lt;0,0,IF((R$27-$I391)=0,$M391*$P391/12*(12-$J391+1),IF((R$27-$I391)&lt;$O391,($M391-SUM($N391:N391))*$P391,IF((R$27-$I391)=$O391,$M391-SUM($N391:N391),0)))),IF($N391="정액법",IF((R$27-$I391)&lt;0,0,IF((R$27-$I391)=0,$M391*$P391/12*(12-$J391+1),IF((R$27-$I391)&lt;$O391,$M391*$P391,IF((R$27-$I391)=$O391,$M391-SUM($Q391:Q391),0))))))</f>
        <v>0</v>
      </c>
      <c r="S391" s="88">
        <f>IF($N391="정률법",IF((S$27-$I391)&lt;0,0,IF((S$27-$I391)=0,$M391*$P391/12*(12-$J391+1),IF((S$27-$I391)&lt;$O391,($M391-SUM($N391:O391))*$P391,IF((S$27-$I391)=$O391,$M391-SUM($N391:O391),0)))),IF($N391="정액법",IF((S$27-$I391)&lt;0,0,IF((S$27-$I391)=0,$M391*$P391/12*(12-$J391+1),IF((S$27-$I391)&lt;$O391,$M391*$P391,IF((S$27-$I391)=$O391,$M391-SUM($Q391:R391),0))))))</f>
        <v>0</v>
      </c>
      <c r="T391" s="88">
        <f>IF($N391="정률법",IF((T$27-$I391)&lt;0,0,IF((T$27-$I391)=0,$M391*$P391/12*(12-$J391+1),IF((T$27-$I391)&lt;$O391,($M391-SUM($N391:P391))*$P391,IF((T$27-$I391)=$O391,$M391-SUM($N391:P391),0)))),IF($N391="정액법",IF((T$27-$I391)&lt;0,0,IF((T$27-$I391)=0,$M391*$P391/12*(12-$J391+1),IF((T$27-$I391)&lt;$O391,$M391*$P391,IF((T$27-$I391)=$O391,$M391-SUM($Q391:S391),0))))))</f>
        <v>0</v>
      </c>
      <c r="U391" s="88">
        <f>IF($N391="정률법",IF((U$27-$I391)&lt;0,0,IF((U$27-$I391)=0,$M391*$P391/12*(12-$J391+1),IF((U$27-$I391)&lt;$O391,($M391-SUM($N391:Q391))*$P391,IF((U$27-$I391)=$O391,$M391-SUM($N391:Q391),0)))),IF($N391="정액법",IF((U$27-$I391)&lt;0,0,IF((U$27-$I391)=0,$M391*$P391/12*(12-$J391+1),IF((U$27-$I391)&lt;$O391,$M391*$P391,IF((U$27-$I391)=$O391,$M391-SUM($Q391:T391),0))))))</f>
        <v>0</v>
      </c>
      <c r="V391" s="88">
        <f>IF($N391="정률법",IF((V$27-$I391)&lt;0,0,IF((V$27-$I391)=0,$M391*$P391/12*(12-$J391+1),IF((V$27-$I391)&lt;$O391,($M391-SUM($N391:R391))*$P391,IF((V$27-$I391)=$O391,$M391-SUM($N391:R391),0)))),IF($N391="정액법",IF((V$27-$I391)&lt;0,0,IF((V$27-$I391)=0,$M391*$P391/12*(12-$J391+1),IF((V$27-$I391)&lt;$O391,$M391*$P391,IF((V$27-$I391)=$O391,$M391-SUM($Q391:U391),0))))))</f>
        <v>0</v>
      </c>
      <c r="W391" s="88">
        <f>IF($N391="정률법",IF((W$27-$I391)&lt;0,0,IF((W$27-$I391)=0,$M391*$P391/12*(12-$J391+1),IF((W$27-$I391)&lt;$O391,($M391-SUM($N391:S391))*$P391,IF((W$27-$I391)=$O391,$M391-SUM($N391:S391),0)))),IF($N391="정액법",IF((W$27-$I391)&lt;0,0,IF((W$27-$I391)=0,$M391*$P391/12*(12-$J391+1),IF((W$27-$I391)&lt;$O391,$M391*$P391,IF((W$27-$I391)=$O391,$M391-SUM($Q391:V391),0))))))</f>
        <v>0</v>
      </c>
      <c r="X391" s="88">
        <f>IF($N391="정률법",IF((X$27-$I391)&lt;0,0,IF((X$27-$I391)=0,$M391*$P391/12*(12-$J391+1),IF((X$27-$I391)&lt;$O391,($M391-SUM($N391:T391))*$P391,IF((X$27-$I391)=$O391,$M391-SUM($N391:T391),0)))),IF($N391="정액법",IF((X$27-$I391)&lt;0,0,IF((X$27-$I391)=0,$M391*$P391/12*(12-$J391+1),IF((X$27-$I391)&lt;$O391,$M391*$P391,IF((X$27-$I391)=$O391,$M391-SUM($Q391:W391),0))))))</f>
        <v>0</v>
      </c>
      <c r="Y391" s="88">
        <f>IF($N391="정률법",IF((Y$27-$I391)&lt;0,0,IF((Y$27-$I391)=0,$M391*$P391/12*(12-$J391+1),IF((Y$27-$I391)&lt;$O391,($M391-SUM($N391:U391))*$P391,IF((Y$27-$I391)=$O391,$M391-SUM($N391:U391),0)))),IF($N391="정액법",IF((Y$27-$I391)&lt;0,0,IF((Y$27-$I391)=0,$M391*$P391/12*(12-$J391+1),IF((Y$27-$I391)&lt;$O391,$M391*$P391,IF((Y$27-$I391)=$O391,$M391-SUM($Q391:X391),0))))))</f>
        <v>0</v>
      </c>
      <c r="Z391" s="88">
        <f>IF($N391="정률법",IF((Z$27-$I391)&lt;0,0,IF((Z$27-$I391)=0,$M391*$P391/12*(12-$J391+1),IF((Z$27-$I391)&lt;$O391,($M391-SUM($N391:V391))*$P391,IF((Z$27-$I391)=$O391,$M391-SUM($N391:V391),0)))),IF($N391="정액법",IF((Z$27-$I391)&lt;0,0,IF((Z$27-$I391)=0,$M391*$P391/12*(12-$J391+1),IF((Z$27-$I391)&lt;$O391,$M391*$P391,IF((Z$27-$I391)=$O391,$M391-SUM($Q391:Y391),0))))))</f>
        <v>0</v>
      </c>
      <c r="AA391" s="88">
        <f>IF($N391="정률법",IF((AA$27-$I391)&lt;0,0,IF((AA$27-$I391)=0,$M391*$P391/12*(12-$J391+1),IF((AA$27-$I391)&lt;$O391,($M391-SUM($N391:W391))*$P391,IF((AA$27-$I391)=$O391,$M391-SUM($N391:W391),0)))),IF($N391="정액법",IF((AA$27-$I391)&lt;0,0,IF((AA$27-$I391)=0,$M391*$P391/12*(12-$J391+1),IF((AA$27-$I391)&lt;$O391,$M391*$P391,IF((AA$27-$I391)=$O391,$M391-SUM($Q391:Z391),0))))))</f>
        <v>0</v>
      </c>
      <c r="AB391" s="88">
        <f>IF($N391="정률법",IF((AB$27-$I391)&lt;0,0,IF((AB$27-$I391)=0,$M391*$P391/12*(12-$J391+1),IF((AB$27-$I391)&lt;$O391,($M391-SUM($N391:X391))*$P391,IF((AB$27-$I391)=$O391,$M391-SUM($N391:X391),0)))),IF($N391="정액법",IF((AB$27-$I391)&lt;0,0,IF((AB$27-$I391)=0,$M391*$P391/12*(12-$J391+1),IF((AB$27-$I391)&lt;$O391,$M391*$P391,IF((AB$27-$I391)=$O391,$M391-SUM($Q391:AA391),0))))))</f>
        <v>0</v>
      </c>
      <c r="AC391" s="88">
        <f>IF($N391="정률법",IF((AC$27-$I391)&lt;0,0,IF((AC$27-$I391)=0,$M391*$P391/12*(12-$J391+1),IF((AC$27-$I391)&lt;$O391,($M391-SUM($N391:Y391))*$P391,IF((AC$27-$I391)=$O391,$M391-SUM($N391:Y391),0)))),IF($N391="정액법",IF((AC$27-$I391)&lt;0,0,IF((AC$27-$I391)=0,$M391*$P391/12*(12-$J391+1),IF((AC$27-$I391)&lt;$O391,$M391*$P391,IF((AC$27-$I391)=$O391,$M391-SUM($Q391:AB391),0))))))</f>
        <v>0</v>
      </c>
      <c r="AD391" s="88">
        <f>IF($N391="정률법",IF((AD$27-$I391)&lt;0,0,IF((AD$27-$I391)=0,$M391*$P391/12*(12-$J391+1),IF((AD$27-$I391)&lt;$O391,($M391-SUM($N391:Z391))*$P391,IF((AD$27-$I391)=$O391,$M391-SUM($N391:Z391),0)))),IF($N391="정액법",IF((AD$27-$I391)&lt;0,0,IF((AD$27-$I391)=0,$M391*$P391/12*(12-$J391+1),IF((AD$27-$I391)&lt;$O391,$M391*$P391,IF((AD$27-$I391)=$O391,$M391-SUM($Q391:AC391),0))))))</f>
        <v>0</v>
      </c>
      <c r="AE391" s="89"/>
      <c r="AF391" s="90">
        <f t="shared" si="204"/>
        <v>0</v>
      </c>
      <c r="AG391" s="88">
        <f t="shared" si="201"/>
        <v>0</v>
      </c>
      <c r="AH391" s="91">
        <f t="shared" si="202"/>
        <v>0</v>
      </c>
      <c r="AI391" s="77"/>
      <c r="AJ391" s="77"/>
      <c r="AK391" s="77"/>
      <c r="AL391" s="77"/>
      <c r="AM391" s="77"/>
      <c r="AN391" s="92"/>
      <c r="AP391" s="93">
        <f t="shared" si="207"/>
        <v>0</v>
      </c>
      <c r="AQ391" s="93">
        <f>IF($N391="정률법",IF((AQ$27-$I391)&lt;0,0,IF((AQ$27-$I391)=0,$M391*$P391/12*(12-$J391+1),IF((AQ$27-$I391)&lt;$O391,($M391-SUM(AP391:$AQ391))*$P391,IF((AQ$27-$I391)=$O391,$M391-SUM(AP391:$AQ391),0)))),IF($N391="정액법",IF((AQ$27-$I391)&lt;0,0,IF((AQ$27-$I391)=0,$M391*$P391/12*(12-$J391+1),IF((AQ$27-$I391)&lt;$O391,$M391*$P391,IF((AQ$27-$I391)=$O391,$M391-SUM(AP391:$AQ391),0))))))</f>
        <v>0</v>
      </c>
      <c r="AR391" s="93">
        <f>IF($N391="정률법",IF((AO$27-$I391)&lt;0,0,IF((AO$27-$I391)=0,$M391*$P391/12*(12-$J391+1),IF((AO$27-$I391)&lt;$O391,($M391-SUM($AQ391:AQ391))*$P391,IF((AO$27-$I391)=$O391,$M391-SUM($AQ391:AQ391),0)))),IF($N391="정액법",IF((AO$27-$I391)&lt;0,0,IF((AO$27-$I391)=0,$M391*$P391/12*(12-$J391+1),IF((AO$27-$I391)&lt;$O391,$M391*$P391,IF((AO$27-$I391)=$O391,$M391-SUM($AQ391:AQ391),0))))))</f>
        <v>0</v>
      </c>
      <c r="AS391" s="93">
        <f>IF($N391="정률법",IF((AS$27-$I391)&lt;0,0,IF((AS$27-$I391)=0,$M391*$P391/12*(12-$J391+1),IF((AS$27-$I391)&lt;$O391,($M391-SUM(AO391:$AQ391))*$P391,IF((AS$27-$I391)=$O391,$M391-SUM(AO391:$AQ391),0)))),IF($N391="정액법",IF((AS$27-$I391)&lt;0,0,IF((AS$27-$I391)=0,$M391*$P391/12*(12-$J391+1),IF((AS$27-$I391)&lt;$O391,$M391*$P391,IF((AS$27-$I391)=$O391,$M391-SUM(AO391:$AQ391),0))))))</f>
        <v>0</v>
      </c>
      <c r="AT391" s="93">
        <f>IF($N391="정률법",IF((AT$27-$I391)&lt;0,0,IF((AT$27-$I391)=0,$M391*$P391/12*(12-$J391+1),IF((AT$27-$I391)&lt;$O391,($M391-SUM($AQ391:AS391))*$P391,IF((AT$27-$I391)=$O391,$M391-SUM($AQ391:AS391),0)))),IF($N391="정액법",IF((AT$27-$I391)&lt;0,0,IF((AT$27-$I391)=0,$M391*$P391/12*(12-$J391+1),IF((AT$27-$I391)&lt;$O391,$M391*$P391,IF((AT$27-$I391)=$O391,$M391-SUM($AQ391:AS391),0))))))</f>
        <v>0</v>
      </c>
      <c r="AU391" s="93">
        <f>IF($N391="정률법",IF((AU$27-$I391)&lt;0,0,IF((AU$27-$I391)=0,$M391*$P391/12*(12-$J391+1),IF((AU$27-$I391)&lt;$O391,($M391-SUM($AQ391:AT391))*$P391,IF((AU$27-$I391)=$O391,$M391-SUM($AQ391:AT391),0)))),IF($N391="정액법",IF((AU$27-$I391)&lt;0,0,IF((AU$27-$I391)=0,$M391*$P391/12*(12-$J391+1),IF((AU$27-$I391)&lt;$O391,$M391*$P391,IF((AU$27-$I391)=$O391,$M391-SUM($AQ391:AT391),0))))))</f>
        <v>0</v>
      </c>
      <c r="AV391" s="93">
        <f>IF($N391="정률법",IF((AV$27-$I391)&lt;0,0,IF((AV$27-$I391)=0,$M391*$P391/12*(12-$J391+1),IF((AV$27-$I391)&lt;$O391,($M391-SUM($AQ391:AU391))*$P391,IF((AV$27-$I391)=$O391,$M391-SUM($AQ391:AU391),0)))),IF($N391="정액법",IF((AV$27-$I391)&lt;0,0,IF((AV$27-$I391)=0,$M391*$P391/12*(12-$J391+1),IF((AV$27-$I391)&lt;$O391,$M391*$P391,IF((AV$27-$I391)=$O391,$M391-SUM($AQ391:AU391),0))))))</f>
        <v>0</v>
      </c>
      <c r="AW391" s="93">
        <f>IF($N391="정률법",IF((AW$27-$I391)&lt;0,0,IF((AW$27-$I391)=0,$M391*$P391/12*(12-$J391+1),IF((AW$27-$I391)&lt;$O391,($M391-SUM($AQ391:AV391))*$P391,IF((AW$27-$I391)=$O391,$M391-SUM($AQ391:AV391),0)))),IF($N391="정액법",IF((AW$27-$I391)&lt;0,0,IF((AW$27-$I391)=0,$M391*$P391/12*(12-$J391+1),IF((AW$27-$I391)&lt;$O391,$M391*$P391,IF((AW$27-$I391)=$O391,$M391-SUM($AQ391:AV391),0))))))</f>
        <v>0</v>
      </c>
      <c r="AX391" s="93">
        <f>IF($N391="정률법",IF((AX$27-$I391)&lt;0,0,IF((AX$27-$I391)=0,$M391*$P391/12*(12-$J391+1),IF((AX$27-$I391)&lt;$O391,($M391-SUM($AQ391:AW391))*$P391,IF((AX$27-$I391)=$O391,$M391-SUM($AQ391:AW391),0)))),IF($N391="정액법",IF((AX$27-$I391)&lt;0,0,IF((AX$27-$I391)=0,$M391*$P391/12*(12-$J391+1),IF((AX$27-$I391)&lt;$O391,$M391*$P391,IF((AX$27-$I391)=$O391,$M391-SUM($AQ391:AW391),0))))))</f>
        <v>0</v>
      </c>
      <c r="AY391" s="93">
        <f>IF($N391="정률법",IF((AY$27-$I391)&lt;0,0,IF((AY$27-$I391)=0,$M391*$P391/12*(12-$J391+1),IF((AY$27-$I391)&lt;$O391,($M391-SUM($AQ391:AX391))*$P391,IF((AY$27-$I391)=$O391,$M391-SUM($AQ391:AX391),0)))),IF($N391="정액법",IF((AY$27-$I391)&lt;0,0,IF((AY$27-$I391)=0,$M391*$P391/12*(12-$J391+1),IF((AY$27-$I391)&lt;$O391,$M391*$P391,IF((AY$27-$I391)=$O391,$M391-SUM($AQ391:AX391),0))))))</f>
        <v>0</v>
      </c>
      <c r="AZ391" s="93">
        <f>IF($N391="정률법",IF((AZ$27-$I391)&lt;0,0,IF((AZ$27-$I391)=0,$M391*$P391/12*(12-$J391+1),IF((AZ$27-$I391)&lt;$O391,($M391-SUM($AQ391:AY391))*$P391,IF((AZ$27-$I391)=$O391,$M391-SUM($AQ391:AY391),0)))),IF($N391="정액법",IF((AZ$27-$I391)&lt;0,0,IF((AZ$27-$I391)=0,$M391*$P391/12*(12-$J391+1),IF((AZ$27-$I391)&lt;$O391,$M391*$P391,IF((AZ$27-$I391)=$O391,$M391-SUM($AQ391:AY391),0))))))</f>
        <v>0</v>
      </c>
    </row>
    <row r="392" spans="2:52" s="47" customFormat="1" ht="13.5" hidden="1" outlineLevel="2">
      <c r="B392" s="76">
        <v>9</v>
      </c>
      <c r="C392" s="77"/>
      <c r="D392" s="77"/>
      <c r="E392" s="78"/>
      <c r="F392" s="77"/>
      <c r="G392" s="191"/>
      <c r="H392" s="79"/>
      <c r="I392" s="80">
        <f t="shared" si="200"/>
        <v>1900</v>
      </c>
      <c r="J392" s="81" t="str">
        <f t="shared" si="205"/>
        <v>01</v>
      </c>
      <c r="K392" s="82"/>
      <c r="L392" s="140"/>
      <c r="M392" s="83">
        <f t="shared" si="206"/>
        <v>0</v>
      </c>
      <c r="N392" s="141" t="s">
        <v>65</v>
      </c>
      <c r="O392" s="85">
        <v>3</v>
      </c>
      <c r="P392" s="86">
        <f>IF($N392="정액법",VLOOKUP($O392,[1]Data!$J$3:$L$62,2),IF($N392="정률법",VLOOKUP($O392,[1]Data!$J$3:$L$62,3),"입력검증"))</f>
        <v>0.33300000000000002</v>
      </c>
      <c r="Q392" s="87">
        <f t="shared" si="203"/>
        <v>0</v>
      </c>
      <c r="R392" s="88">
        <f>IF($N392="정률법",IF((R$27-$I392)&lt;0,0,IF((R$27-$I392)=0,$M392*$P392/12*(12-$J392+1),IF((R$27-$I392)&lt;$O392,($M392-SUM($N392:N392))*$P392,IF((R$27-$I392)=$O392,$M392-SUM($N392:N392),0)))),IF($N392="정액법",IF((R$27-$I392)&lt;0,0,IF((R$27-$I392)=0,$M392*$P392/12*(12-$J392+1),IF((R$27-$I392)&lt;$O392,$M392*$P392,IF((R$27-$I392)=$O392,$M392-SUM($Q392:Q392),0))))))</f>
        <v>0</v>
      </c>
      <c r="S392" s="88">
        <f>IF($N392="정률법",IF((S$27-$I392)&lt;0,0,IF((S$27-$I392)=0,$M392*$P392/12*(12-$J392+1),IF((S$27-$I392)&lt;$O392,($M392-SUM($N392:O392))*$P392,IF((S$27-$I392)=$O392,$M392-SUM($N392:O392),0)))),IF($N392="정액법",IF((S$27-$I392)&lt;0,0,IF((S$27-$I392)=0,$M392*$P392/12*(12-$J392+1),IF((S$27-$I392)&lt;$O392,$M392*$P392,IF((S$27-$I392)=$O392,$M392-SUM($Q392:R392),0))))))</f>
        <v>0</v>
      </c>
      <c r="T392" s="88">
        <f>IF($N392="정률법",IF((T$27-$I392)&lt;0,0,IF((T$27-$I392)=0,$M392*$P392/12*(12-$J392+1),IF((T$27-$I392)&lt;$O392,($M392-SUM($N392:P392))*$P392,IF((T$27-$I392)=$O392,$M392-SUM($N392:P392),0)))),IF($N392="정액법",IF((T$27-$I392)&lt;0,0,IF((T$27-$I392)=0,$M392*$P392/12*(12-$J392+1),IF((T$27-$I392)&lt;$O392,$M392*$P392,IF((T$27-$I392)=$O392,$M392-SUM($Q392:S392),0))))))</f>
        <v>0</v>
      </c>
      <c r="U392" s="88">
        <f>IF($N392="정률법",IF((U$27-$I392)&lt;0,0,IF((U$27-$I392)=0,$M392*$P392/12*(12-$J392+1),IF((U$27-$I392)&lt;$O392,($M392-SUM($N392:Q392))*$P392,IF((U$27-$I392)=$O392,$M392-SUM($N392:Q392),0)))),IF($N392="정액법",IF((U$27-$I392)&lt;0,0,IF((U$27-$I392)=0,$M392*$P392/12*(12-$J392+1),IF((U$27-$I392)&lt;$O392,$M392*$P392,IF((U$27-$I392)=$O392,$M392-SUM($Q392:T392),0))))))</f>
        <v>0</v>
      </c>
      <c r="V392" s="88">
        <f>IF($N392="정률법",IF((V$27-$I392)&lt;0,0,IF((V$27-$I392)=0,$M392*$P392/12*(12-$J392+1),IF((V$27-$I392)&lt;$O392,($M392-SUM($N392:R392))*$P392,IF((V$27-$I392)=$O392,$M392-SUM($N392:R392),0)))),IF($N392="정액법",IF((V$27-$I392)&lt;0,0,IF((V$27-$I392)=0,$M392*$P392/12*(12-$J392+1),IF((V$27-$I392)&lt;$O392,$M392*$P392,IF((V$27-$I392)=$O392,$M392-SUM($Q392:U392),0))))))</f>
        <v>0</v>
      </c>
      <c r="W392" s="88">
        <f>IF($N392="정률법",IF((W$27-$I392)&lt;0,0,IF((W$27-$I392)=0,$M392*$P392/12*(12-$J392+1),IF((W$27-$I392)&lt;$O392,($M392-SUM($N392:S392))*$P392,IF((W$27-$I392)=$O392,$M392-SUM($N392:S392),0)))),IF($N392="정액법",IF((W$27-$I392)&lt;0,0,IF((W$27-$I392)=0,$M392*$P392/12*(12-$J392+1),IF((W$27-$I392)&lt;$O392,$M392*$P392,IF((W$27-$I392)=$O392,$M392-SUM($Q392:V392),0))))))</f>
        <v>0</v>
      </c>
      <c r="X392" s="88">
        <f>IF($N392="정률법",IF((X$27-$I392)&lt;0,0,IF((X$27-$I392)=0,$M392*$P392/12*(12-$J392+1),IF((X$27-$I392)&lt;$O392,($M392-SUM($N392:T392))*$P392,IF((X$27-$I392)=$O392,$M392-SUM($N392:T392),0)))),IF($N392="정액법",IF((X$27-$I392)&lt;0,0,IF((X$27-$I392)=0,$M392*$P392/12*(12-$J392+1),IF((X$27-$I392)&lt;$O392,$M392*$P392,IF((X$27-$I392)=$O392,$M392-SUM($Q392:W392),0))))))</f>
        <v>0</v>
      </c>
      <c r="Y392" s="88">
        <f>IF($N392="정률법",IF((Y$27-$I392)&lt;0,0,IF((Y$27-$I392)=0,$M392*$P392/12*(12-$J392+1),IF((Y$27-$I392)&lt;$O392,($M392-SUM($N392:U392))*$P392,IF((Y$27-$I392)=$O392,$M392-SUM($N392:U392),0)))),IF($N392="정액법",IF((Y$27-$I392)&lt;0,0,IF((Y$27-$I392)=0,$M392*$P392/12*(12-$J392+1),IF((Y$27-$I392)&lt;$O392,$M392*$P392,IF((Y$27-$I392)=$O392,$M392-SUM($Q392:X392),0))))))</f>
        <v>0</v>
      </c>
      <c r="Z392" s="88">
        <f>IF($N392="정률법",IF((Z$27-$I392)&lt;0,0,IF((Z$27-$I392)=0,$M392*$P392/12*(12-$J392+1),IF((Z$27-$I392)&lt;$O392,($M392-SUM($N392:V392))*$P392,IF((Z$27-$I392)=$O392,$M392-SUM($N392:V392),0)))),IF($N392="정액법",IF((Z$27-$I392)&lt;0,0,IF((Z$27-$I392)=0,$M392*$P392/12*(12-$J392+1),IF((Z$27-$I392)&lt;$O392,$M392*$P392,IF((Z$27-$I392)=$O392,$M392-SUM($Q392:Y392),0))))))</f>
        <v>0</v>
      </c>
      <c r="AA392" s="88">
        <f>IF($N392="정률법",IF((AA$27-$I392)&lt;0,0,IF((AA$27-$I392)=0,$M392*$P392/12*(12-$J392+1),IF((AA$27-$I392)&lt;$O392,($M392-SUM($N392:W392))*$P392,IF((AA$27-$I392)=$O392,$M392-SUM($N392:W392),0)))),IF($N392="정액법",IF((AA$27-$I392)&lt;0,0,IF((AA$27-$I392)=0,$M392*$P392/12*(12-$J392+1),IF((AA$27-$I392)&lt;$O392,$M392*$P392,IF((AA$27-$I392)=$O392,$M392-SUM($Q392:Z392),0))))))</f>
        <v>0</v>
      </c>
      <c r="AB392" s="88">
        <f>IF($N392="정률법",IF((AB$27-$I392)&lt;0,0,IF((AB$27-$I392)=0,$M392*$P392/12*(12-$J392+1),IF((AB$27-$I392)&lt;$O392,($M392-SUM($N392:X392))*$P392,IF((AB$27-$I392)=$O392,$M392-SUM($N392:X392),0)))),IF($N392="정액법",IF((AB$27-$I392)&lt;0,0,IF((AB$27-$I392)=0,$M392*$P392/12*(12-$J392+1),IF((AB$27-$I392)&lt;$O392,$M392*$P392,IF((AB$27-$I392)=$O392,$M392-SUM($Q392:AA392),0))))))</f>
        <v>0</v>
      </c>
      <c r="AC392" s="88">
        <f>IF($N392="정률법",IF((AC$27-$I392)&lt;0,0,IF((AC$27-$I392)=0,$M392*$P392/12*(12-$J392+1),IF((AC$27-$I392)&lt;$O392,($M392-SUM($N392:Y392))*$P392,IF((AC$27-$I392)=$O392,$M392-SUM($N392:Y392),0)))),IF($N392="정액법",IF((AC$27-$I392)&lt;0,0,IF((AC$27-$I392)=0,$M392*$P392/12*(12-$J392+1),IF((AC$27-$I392)&lt;$O392,$M392*$P392,IF((AC$27-$I392)=$O392,$M392-SUM($Q392:AB392),0))))))</f>
        <v>0</v>
      </c>
      <c r="AD392" s="88">
        <f>IF($N392="정률법",IF((AD$27-$I392)&lt;0,0,IF((AD$27-$I392)=0,$M392*$P392/12*(12-$J392+1),IF((AD$27-$I392)&lt;$O392,($M392-SUM($N392:Z392))*$P392,IF((AD$27-$I392)=$O392,$M392-SUM($N392:Z392),0)))),IF($N392="정액법",IF((AD$27-$I392)&lt;0,0,IF((AD$27-$I392)=0,$M392*$P392/12*(12-$J392+1),IF((AD$27-$I392)&lt;$O392,$M392*$P392,IF((AD$27-$I392)=$O392,$M392-SUM($Q392:AC392),0))))))</f>
        <v>0</v>
      </c>
      <c r="AE392" s="89"/>
      <c r="AF392" s="90">
        <f t="shared" si="204"/>
        <v>0</v>
      </c>
      <c r="AG392" s="88">
        <f t="shared" si="201"/>
        <v>0</v>
      </c>
      <c r="AH392" s="91">
        <f t="shared" si="202"/>
        <v>0</v>
      </c>
      <c r="AI392" s="77"/>
      <c r="AJ392" s="77"/>
      <c r="AK392" s="77"/>
      <c r="AL392" s="77"/>
      <c r="AM392" s="77"/>
      <c r="AN392" s="92"/>
      <c r="AP392" s="93">
        <f t="shared" si="207"/>
        <v>0</v>
      </c>
      <c r="AQ392" s="93">
        <f>IF($N392="정률법",IF((AQ$27-$I392)&lt;0,0,IF((AQ$27-$I392)=0,$M392*$P392/12*(12-$J392+1),IF((AQ$27-$I392)&lt;$O392,($M392-SUM(AP392:$AQ392))*$P392,IF((AQ$27-$I392)=$O392,$M392-SUM(AP392:$AQ392),0)))),IF($N392="정액법",IF((AQ$27-$I392)&lt;0,0,IF((AQ$27-$I392)=0,$M392*$P392/12*(12-$J392+1),IF((AQ$27-$I392)&lt;$O392,$M392*$P392,IF((AQ$27-$I392)=$O392,$M392-SUM(AP392:$AQ392),0))))))</f>
        <v>0</v>
      </c>
      <c r="AR392" s="93">
        <f>IF($N392="정률법",IF((AO$27-$I392)&lt;0,0,IF((AO$27-$I392)=0,$M392*$P392/12*(12-$J392+1),IF((AO$27-$I392)&lt;$O392,($M392-SUM($AQ392:AQ392))*$P392,IF((AO$27-$I392)=$O392,$M392-SUM($AQ392:AQ392),0)))),IF($N392="정액법",IF((AO$27-$I392)&lt;0,0,IF((AO$27-$I392)=0,$M392*$P392/12*(12-$J392+1),IF((AO$27-$I392)&lt;$O392,$M392*$P392,IF((AO$27-$I392)=$O392,$M392-SUM($AQ392:AQ392),0))))))</f>
        <v>0</v>
      </c>
      <c r="AS392" s="93">
        <f>IF($N392="정률법",IF((AS$27-$I392)&lt;0,0,IF((AS$27-$I392)=0,$M392*$P392/12*(12-$J392+1),IF((AS$27-$I392)&lt;$O392,($M392-SUM(AO392:$AQ392))*$P392,IF((AS$27-$I392)=$O392,$M392-SUM(AO392:$AQ392),0)))),IF($N392="정액법",IF((AS$27-$I392)&lt;0,0,IF((AS$27-$I392)=0,$M392*$P392/12*(12-$J392+1),IF((AS$27-$I392)&lt;$O392,$M392*$P392,IF((AS$27-$I392)=$O392,$M392-SUM(AO392:$AQ392),0))))))</f>
        <v>0</v>
      </c>
      <c r="AT392" s="93">
        <f>IF($N392="정률법",IF((AT$27-$I392)&lt;0,0,IF((AT$27-$I392)=0,$M392*$P392/12*(12-$J392+1),IF((AT$27-$I392)&lt;$O392,($M392-SUM($AQ392:AS392))*$P392,IF((AT$27-$I392)=$O392,$M392-SUM($AQ392:AS392),0)))),IF($N392="정액법",IF((AT$27-$I392)&lt;0,0,IF((AT$27-$I392)=0,$M392*$P392/12*(12-$J392+1),IF((AT$27-$I392)&lt;$O392,$M392*$P392,IF((AT$27-$I392)=$O392,$M392-SUM($AQ392:AS392),0))))))</f>
        <v>0</v>
      </c>
      <c r="AU392" s="93">
        <f>IF($N392="정률법",IF((AU$27-$I392)&lt;0,0,IF((AU$27-$I392)=0,$M392*$P392/12*(12-$J392+1),IF((AU$27-$I392)&lt;$O392,($M392-SUM($AQ392:AT392))*$P392,IF((AU$27-$I392)=$O392,$M392-SUM($AQ392:AT392),0)))),IF($N392="정액법",IF((AU$27-$I392)&lt;0,0,IF((AU$27-$I392)=0,$M392*$P392/12*(12-$J392+1),IF((AU$27-$I392)&lt;$O392,$M392*$P392,IF((AU$27-$I392)=$O392,$M392-SUM($AQ392:AT392),0))))))</f>
        <v>0</v>
      </c>
      <c r="AV392" s="93">
        <f>IF($N392="정률법",IF((AV$27-$I392)&lt;0,0,IF((AV$27-$I392)=0,$M392*$P392/12*(12-$J392+1),IF((AV$27-$I392)&lt;$O392,($M392-SUM($AQ392:AU392))*$P392,IF((AV$27-$I392)=$O392,$M392-SUM($AQ392:AU392),0)))),IF($N392="정액법",IF((AV$27-$I392)&lt;0,0,IF((AV$27-$I392)=0,$M392*$P392/12*(12-$J392+1),IF((AV$27-$I392)&lt;$O392,$M392*$P392,IF((AV$27-$I392)=$O392,$M392-SUM($AQ392:AU392),0))))))</f>
        <v>0</v>
      </c>
      <c r="AW392" s="93">
        <f>IF($N392="정률법",IF((AW$27-$I392)&lt;0,0,IF((AW$27-$I392)=0,$M392*$P392/12*(12-$J392+1),IF((AW$27-$I392)&lt;$O392,($M392-SUM($AQ392:AV392))*$P392,IF((AW$27-$I392)=$O392,$M392-SUM($AQ392:AV392),0)))),IF($N392="정액법",IF((AW$27-$I392)&lt;0,0,IF((AW$27-$I392)=0,$M392*$P392/12*(12-$J392+1),IF((AW$27-$I392)&lt;$O392,$M392*$P392,IF((AW$27-$I392)=$O392,$M392-SUM($AQ392:AV392),0))))))</f>
        <v>0</v>
      </c>
      <c r="AX392" s="93">
        <f>IF($N392="정률법",IF((AX$27-$I392)&lt;0,0,IF((AX$27-$I392)=0,$M392*$P392/12*(12-$J392+1),IF((AX$27-$I392)&lt;$O392,($M392-SUM($AQ392:AW392))*$P392,IF((AX$27-$I392)=$O392,$M392-SUM($AQ392:AW392),0)))),IF($N392="정액법",IF((AX$27-$I392)&lt;0,0,IF((AX$27-$I392)=0,$M392*$P392/12*(12-$J392+1),IF((AX$27-$I392)&lt;$O392,$M392*$P392,IF((AX$27-$I392)=$O392,$M392-SUM($AQ392:AW392),0))))))</f>
        <v>0</v>
      </c>
      <c r="AY392" s="93">
        <f>IF($N392="정률법",IF((AY$27-$I392)&lt;0,0,IF((AY$27-$I392)=0,$M392*$P392/12*(12-$J392+1),IF((AY$27-$I392)&lt;$O392,($M392-SUM($AQ392:AX392))*$P392,IF((AY$27-$I392)=$O392,$M392-SUM($AQ392:AX392),0)))),IF($N392="정액법",IF((AY$27-$I392)&lt;0,0,IF((AY$27-$I392)=0,$M392*$P392/12*(12-$J392+1),IF((AY$27-$I392)&lt;$O392,$M392*$P392,IF((AY$27-$I392)=$O392,$M392-SUM($AQ392:AX392),0))))))</f>
        <v>0</v>
      </c>
      <c r="AZ392" s="93">
        <f>IF($N392="정률법",IF((AZ$27-$I392)&lt;0,0,IF((AZ$27-$I392)=0,$M392*$P392/12*(12-$J392+1),IF((AZ$27-$I392)&lt;$O392,($M392-SUM($AQ392:AY392))*$P392,IF((AZ$27-$I392)=$O392,$M392-SUM($AQ392:AY392),0)))),IF($N392="정액법",IF((AZ$27-$I392)&lt;0,0,IF((AZ$27-$I392)=0,$M392*$P392/12*(12-$J392+1),IF((AZ$27-$I392)&lt;$O392,$M392*$P392,IF((AZ$27-$I392)=$O392,$M392-SUM($AQ392:AY392),0))))))</f>
        <v>0</v>
      </c>
    </row>
    <row r="393" spans="2:52" s="47" customFormat="1" ht="13.5" hidden="1" outlineLevel="2">
      <c r="B393" s="76">
        <v>10</v>
      </c>
      <c r="C393" s="77"/>
      <c r="D393" s="77"/>
      <c r="E393" s="78"/>
      <c r="F393" s="77"/>
      <c r="G393" s="191"/>
      <c r="H393" s="79"/>
      <c r="I393" s="80">
        <f t="shared" si="200"/>
        <v>1900</v>
      </c>
      <c r="J393" s="81" t="str">
        <f t="shared" si="205"/>
        <v>01</v>
      </c>
      <c r="K393" s="82"/>
      <c r="L393" s="140"/>
      <c r="M393" s="83">
        <f t="shared" si="206"/>
        <v>0</v>
      </c>
      <c r="N393" s="141" t="s">
        <v>65</v>
      </c>
      <c r="O393" s="85">
        <v>3</v>
      </c>
      <c r="P393" s="86">
        <f>IF($N393="정액법",VLOOKUP($O393,[1]Data!$J$3:$L$62,2),IF($N393="정률법",VLOOKUP($O393,[1]Data!$J$3:$L$62,3),"입력검증"))</f>
        <v>0.33300000000000002</v>
      </c>
      <c r="Q393" s="87">
        <f t="shared" si="203"/>
        <v>0</v>
      </c>
      <c r="R393" s="88">
        <f>IF($N393="정률법",IF((R$27-$I393)&lt;0,0,IF((R$27-$I393)=0,$M393*$P393/12*(12-$J393+1),IF((R$27-$I393)&lt;$O393,($M393-SUM($N393:N393))*$P393,IF((R$27-$I393)=$O393,$M393-SUM($N393:N393),0)))),IF($N393="정액법",IF((R$27-$I393)&lt;0,0,IF((R$27-$I393)=0,$M393*$P393/12*(12-$J393+1),IF((R$27-$I393)&lt;$O393,$M393*$P393,IF((R$27-$I393)=$O393,$M393-SUM($Q393:Q393),0))))))</f>
        <v>0</v>
      </c>
      <c r="S393" s="88">
        <f>IF($N393="정률법",IF((S$27-$I393)&lt;0,0,IF((S$27-$I393)=0,$M393*$P393/12*(12-$J393+1),IF((S$27-$I393)&lt;$O393,($M393-SUM($N393:O393))*$P393,IF((S$27-$I393)=$O393,$M393-SUM($N393:O393),0)))),IF($N393="정액법",IF((S$27-$I393)&lt;0,0,IF((S$27-$I393)=0,$M393*$P393/12*(12-$J393+1),IF((S$27-$I393)&lt;$O393,$M393*$P393,IF((S$27-$I393)=$O393,$M393-SUM($Q393:R393),0))))))</f>
        <v>0</v>
      </c>
      <c r="T393" s="88">
        <f>IF($N393="정률법",IF((T$27-$I393)&lt;0,0,IF((T$27-$I393)=0,$M393*$P393/12*(12-$J393+1),IF((T$27-$I393)&lt;$O393,($M393-SUM($N393:P393))*$P393,IF((T$27-$I393)=$O393,$M393-SUM($N393:P393),0)))),IF($N393="정액법",IF((T$27-$I393)&lt;0,0,IF((T$27-$I393)=0,$M393*$P393/12*(12-$J393+1),IF((T$27-$I393)&lt;$O393,$M393*$P393,IF((T$27-$I393)=$O393,$M393-SUM($Q393:S393),0))))))</f>
        <v>0</v>
      </c>
      <c r="U393" s="88">
        <f>IF($N393="정률법",IF((U$27-$I393)&lt;0,0,IF((U$27-$I393)=0,$M393*$P393/12*(12-$J393+1),IF((U$27-$I393)&lt;$O393,($M393-SUM($N393:Q393))*$P393,IF((U$27-$I393)=$O393,$M393-SUM($N393:Q393),0)))),IF($N393="정액법",IF((U$27-$I393)&lt;0,0,IF((U$27-$I393)=0,$M393*$P393/12*(12-$J393+1),IF((U$27-$I393)&lt;$O393,$M393*$P393,IF((U$27-$I393)=$O393,$M393-SUM($Q393:T393),0))))))</f>
        <v>0</v>
      </c>
      <c r="V393" s="88">
        <f>IF($N393="정률법",IF((V$27-$I393)&lt;0,0,IF((V$27-$I393)=0,$M393*$P393/12*(12-$J393+1),IF((V$27-$I393)&lt;$O393,($M393-SUM($N393:R393))*$P393,IF((V$27-$I393)=$O393,$M393-SUM($N393:R393),0)))),IF($N393="정액법",IF((V$27-$I393)&lt;0,0,IF((V$27-$I393)=0,$M393*$P393/12*(12-$J393+1),IF((V$27-$I393)&lt;$O393,$M393*$P393,IF((V$27-$I393)=$O393,$M393-SUM($Q393:U393),0))))))</f>
        <v>0</v>
      </c>
      <c r="W393" s="88">
        <f>IF($N393="정률법",IF((W$27-$I393)&lt;0,0,IF((W$27-$I393)=0,$M393*$P393/12*(12-$J393+1),IF((W$27-$I393)&lt;$O393,($M393-SUM($N393:S393))*$P393,IF((W$27-$I393)=$O393,$M393-SUM($N393:S393),0)))),IF($N393="정액법",IF((W$27-$I393)&lt;0,0,IF((W$27-$I393)=0,$M393*$P393/12*(12-$J393+1),IF((W$27-$I393)&lt;$O393,$M393*$P393,IF((W$27-$I393)=$O393,$M393-SUM($Q393:V393),0))))))</f>
        <v>0</v>
      </c>
      <c r="X393" s="88">
        <f>IF($N393="정률법",IF((X$27-$I393)&lt;0,0,IF((X$27-$I393)=0,$M393*$P393/12*(12-$J393+1),IF((X$27-$I393)&lt;$O393,($M393-SUM($N393:T393))*$P393,IF((X$27-$I393)=$O393,$M393-SUM($N393:T393),0)))),IF($N393="정액법",IF((X$27-$I393)&lt;0,0,IF((X$27-$I393)=0,$M393*$P393/12*(12-$J393+1),IF((X$27-$I393)&lt;$O393,$M393*$P393,IF((X$27-$I393)=$O393,$M393-SUM($Q393:W393),0))))))</f>
        <v>0</v>
      </c>
      <c r="Y393" s="88">
        <f>IF($N393="정률법",IF((Y$27-$I393)&lt;0,0,IF((Y$27-$I393)=0,$M393*$P393/12*(12-$J393+1),IF((Y$27-$I393)&lt;$O393,($M393-SUM($N393:U393))*$P393,IF((Y$27-$I393)=$O393,$M393-SUM($N393:U393),0)))),IF($N393="정액법",IF((Y$27-$I393)&lt;0,0,IF((Y$27-$I393)=0,$M393*$P393/12*(12-$J393+1),IF((Y$27-$I393)&lt;$O393,$M393*$P393,IF((Y$27-$I393)=$O393,$M393-SUM($Q393:X393),0))))))</f>
        <v>0</v>
      </c>
      <c r="Z393" s="88">
        <f>IF($N393="정률법",IF((Z$27-$I393)&lt;0,0,IF((Z$27-$I393)=0,$M393*$P393/12*(12-$J393+1),IF((Z$27-$I393)&lt;$O393,($M393-SUM($N393:V393))*$P393,IF((Z$27-$I393)=$O393,$M393-SUM($N393:V393),0)))),IF($N393="정액법",IF((Z$27-$I393)&lt;0,0,IF((Z$27-$I393)=0,$M393*$P393/12*(12-$J393+1),IF((Z$27-$I393)&lt;$O393,$M393*$P393,IF((Z$27-$I393)=$O393,$M393-SUM($Q393:Y393),0))))))</f>
        <v>0</v>
      </c>
      <c r="AA393" s="88">
        <f>IF($N393="정률법",IF((AA$27-$I393)&lt;0,0,IF((AA$27-$I393)=0,$M393*$P393/12*(12-$J393+1),IF((AA$27-$I393)&lt;$O393,($M393-SUM($N393:W393))*$P393,IF((AA$27-$I393)=$O393,$M393-SUM($N393:W393),0)))),IF($N393="정액법",IF((AA$27-$I393)&lt;0,0,IF((AA$27-$I393)=0,$M393*$P393/12*(12-$J393+1),IF((AA$27-$I393)&lt;$O393,$M393*$P393,IF((AA$27-$I393)=$O393,$M393-SUM($Q393:Z393),0))))))</f>
        <v>0</v>
      </c>
      <c r="AB393" s="88">
        <f>IF($N393="정률법",IF((AB$27-$I393)&lt;0,0,IF((AB$27-$I393)=0,$M393*$P393/12*(12-$J393+1),IF((AB$27-$I393)&lt;$O393,($M393-SUM($N393:X393))*$P393,IF((AB$27-$I393)=$O393,$M393-SUM($N393:X393),0)))),IF($N393="정액법",IF((AB$27-$I393)&lt;0,0,IF((AB$27-$I393)=0,$M393*$P393/12*(12-$J393+1),IF((AB$27-$I393)&lt;$O393,$M393*$P393,IF((AB$27-$I393)=$O393,$M393-SUM($Q393:AA393),0))))))</f>
        <v>0</v>
      </c>
      <c r="AC393" s="88">
        <f>IF($N393="정률법",IF((AC$27-$I393)&lt;0,0,IF((AC$27-$I393)=0,$M393*$P393/12*(12-$J393+1),IF((AC$27-$I393)&lt;$O393,($M393-SUM($N393:Y393))*$P393,IF((AC$27-$I393)=$O393,$M393-SUM($N393:Y393),0)))),IF($N393="정액법",IF((AC$27-$I393)&lt;0,0,IF((AC$27-$I393)=0,$M393*$P393/12*(12-$J393+1),IF((AC$27-$I393)&lt;$O393,$M393*$P393,IF((AC$27-$I393)=$O393,$M393-SUM($Q393:AB393),0))))))</f>
        <v>0</v>
      </c>
      <c r="AD393" s="88">
        <f>IF($N393="정률법",IF((AD$27-$I393)&lt;0,0,IF((AD$27-$I393)=0,$M393*$P393/12*(12-$J393+1),IF((AD$27-$I393)&lt;$O393,($M393-SUM($N393:Z393))*$P393,IF((AD$27-$I393)=$O393,$M393-SUM($N393:Z393),0)))),IF($N393="정액법",IF((AD$27-$I393)&lt;0,0,IF((AD$27-$I393)=0,$M393*$P393/12*(12-$J393+1),IF((AD$27-$I393)&lt;$O393,$M393*$P393,IF((AD$27-$I393)=$O393,$M393-SUM($Q393:AC393),0))))))</f>
        <v>0</v>
      </c>
      <c r="AE393" s="89"/>
      <c r="AF393" s="90">
        <f t="shared" si="204"/>
        <v>0</v>
      </c>
      <c r="AG393" s="88">
        <f t="shared" si="201"/>
        <v>0</v>
      </c>
      <c r="AH393" s="91">
        <f t="shared" si="202"/>
        <v>0</v>
      </c>
      <c r="AI393" s="77"/>
      <c r="AJ393" s="77"/>
      <c r="AK393" s="77"/>
      <c r="AL393" s="77"/>
      <c r="AM393" s="77"/>
      <c r="AN393" s="92"/>
      <c r="AP393" s="93">
        <f t="shared" si="207"/>
        <v>0</v>
      </c>
      <c r="AQ393" s="93">
        <f>IF($N393="정률법",IF((AQ$27-$I393)&lt;0,0,IF((AQ$27-$I393)=0,$M393*$P393/12*(12-$J393+1),IF((AQ$27-$I393)&lt;$O393,($M393-SUM(AP393:$AQ393))*$P393,IF((AQ$27-$I393)=$O393,$M393-SUM(AP393:$AQ393),0)))),IF($N393="정액법",IF((AQ$27-$I393)&lt;0,0,IF((AQ$27-$I393)=0,$M393*$P393/12*(12-$J393+1),IF((AQ$27-$I393)&lt;$O393,$M393*$P393,IF((AQ$27-$I393)=$O393,$M393-SUM(AP393:$AQ393),0))))))</f>
        <v>0</v>
      </c>
      <c r="AR393" s="93">
        <f>IF($N393="정률법",IF((AO$27-$I393)&lt;0,0,IF((AO$27-$I393)=0,$M393*$P393/12*(12-$J393+1),IF((AO$27-$I393)&lt;$O393,($M393-SUM($AQ393:AQ393))*$P393,IF((AO$27-$I393)=$O393,$M393-SUM($AQ393:AQ393),0)))),IF($N393="정액법",IF((AO$27-$I393)&lt;0,0,IF((AO$27-$I393)=0,$M393*$P393/12*(12-$J393+1),IF((AO$27-$I393)&lt;$O393,$M393*$P393,IF((AO$27-$I393)=$O393,$M393-SUM($AQ393:AQ393),0))))))</f>
        <v>0</v>
      </c>
      <c r="AS393" s="93">
        <f>IF($N393="정률법",IF((AS$27-$I393)&lt;0,0,IF((AS$27-$I393)=0,$M393*$P393/12*(12-$J393+1),IF((AS$27-$I393)&lt;$O393,($M393-SUM(AO393:$AQ393))*$P393,IF((AS$27-$I393)=$O393,$M393-SUM(AO393:$AQ393),0)))),IF($N393="정액법",IF((AS$27-$I393)&lt;0,0,IF((AS$27-$I393)=0,$M393*$P393/12*(12-$J393+1),IF((AS$27-$I393)&lt;$O393,$M393*$P393,IF((AS$27-$I393)=$O393,$M393-SUM(AO393:$AQ393),0))))))</f>
        <v>0</v>
      </c>
      <c r="AT393" s="93">
        <f>IF($N393="정률법",IF((AT$27-$I393)&lt;0,0,IF((AT$27-$I393)=0,$M393*$P393/12*(12-$J393+1),IF((AT$27-$I393)&lt;$O393,($M393-SUM($AQ393:AS393))*$P393,IF((AT$27-$I393)=$O393,$M393-SUM($AQ393:AS393),0)))),IF($N393="정액법",IF((AT$27-$I393)&lt;0,0,IF((AT$27-$I393)=0,$M393*$P393/12*(12-$J393+1),IF((AT$27-$I393)&lt;$O393,$M393*$P393,IF((AT$27-$I393)=$O393,$M393-SUM($AQ393:AS393),0))))))</f>
        <v>0</v>
      </c>
      <c r="AU393" s="93">
        <f>IF($N393="정률법",IF((AU$27-$I393)&lt;0,0,IF((AU$27-$I393)=0,$M393*$P393/12*(12-$J393+1),IF((AU$27-$I393)&lt;$O393,($M393-SUM($AQ393:AT393))*$P393,IF((AU$27-$I393)=$O393,$M393-SUM($AQ393:AT393),0)))),IF($N393="정액법",IF((AU$27-$I393)&lt;0,0,IF((AU$27-$I393)=0,$M393*$P393/12*(12-$J393+1),IF((AU$27-$I393)&lt;$O393,$M393*$P393,IF((AU$27-$I393)=$O393,$M393-SUM($AQ393:AT393),0))))))</f>
        <v>0</v>
      </c>
      <c r="AV393" s="93">
        <f>IF($N393="정률법",IF((AV$27-$I393)&lt;0,0,IF((AV$27-$I393)=0,$M393*$P393/12*(12-$J393+1),IF((AV$27-$I393)&lt;$O393,($M393-SUM($AQ393:AU393))*$P393,IF((AV$27-$I393)=$O393,$M393-SUM($AQ393:AU393),0)))),IF($N393="정액법",IF((AV$27-$I393)&lt;0,0,IF((AV$27-$I393)=0,$M393*$P393/12*(12-$J393+1),IF((AV$27-$I393)&lt;$O393,$M393*$P393,IF((AV$27-$I393)=$O393,$M393-SUM($AQ393:AU393),0))))))</f>
        <v>0</v>
      </c>
      <c r="AW393" s="93">
        <f>IF($N393="정률법",IF((AW$27-$I393)&lt;0,0,IF((AW$27-$I393)=0,$M393*$P393/12*(12-$J393+1),IF((AW$27-$I393)&lt;$O393,($M393-SUM($AQ393:AV393))*$P393,IF((AW$27-$I393)=$O393,$M393-SUM($AQ393:AV393),0)))),IF($N393="정액법",IF((AW$27-$I393)&lt;0,0,IF((AW$27-$I393)=0,$M393*$P393/12*(12-$J393+1),IF((AW$27-$I393)&lt;$O393,$M393*$P393,IF((AW$27-$I393)=$O393,$M393-SUM($AQ393:AV393),0))))))</f>
        <v>0</v>
      </c>
      <c r="AX393" s="93">
        <f>IF($N393="정률법",IF((AX$27-$I393)&lt;0,0,IF((AX$27-$I393)=0,$M393*$P393/12*(12-$J393+1),IF((AX$27-$I393)&lt;$O393,($M393-SUM($AQ393:AW393))*$P393,IF((AX$27-$I393)=$O393,$M393-SUM($AQ393:AW393),0)))),IF($N393="정액법",IF((AX$27-$I393)&lt;0,0,IF((AX$27-$I393)=0,$M393*$P393/12*(12-$J393+1),IF((AX$27-$I393)&lt;$O393,$M393*$P393,IF((AX$27-$I393)=$O393,$M393-SUM($AQ393:AW393),0))))))</f>
        <v>0</v>
      </c>
      <c r="AY393" s="93">
        <f>IF($N393="정률법",IF((AY$27-$I393)&lt;0,0,IF((AY$27-$I393)=0,$M393*$P393/12*(12-$J393+1),IF((AY$27-$I393)&lt;$O393,($M393-SUM($AQ393:AX393))*$P393,IF((AY$27-$I393)=$O393,$M393-SUM($AQ393:AX393),0)))),IF($N393="정액법",IF((AY$27-$I393)&lt;0,0,IF((AY$27-$I393)=0,$M393*$P393/12*(12-$J393+1),IF((AY$27-$I393)&lt;$O393,$M393*$P393,IF((AY$27-$I393)=$O393,$M393-SUM($AQ393:AX393),0))))))</f>
        <v>0</v>
      </c>
      <c r="AZ393" s="93">
        <f>IF($N393="정률법",IF((AZ$27-$I393)&lt;0,0,IF((AZ$27-$I393)=0,$M393*$P393/12*(12-$J393+1),IF((AZ$27-$I393)&lt;$O393,($M393-SUM($AQ393:AY393))*$P393,IF((AZ$27-$I393)=$O393,$M393-SUM($AQ393:AY393),0)))),IF($N393="정액법",IF((AZ$27-$I393)&lt;0,0,IF((AZ$27-$I393)=0,$M393*$P393/12*(12-$J393+1),IF((AZ$27-$I393)&lt;$O393,$M393*$P393,IF((AZ$27-$I393)=$O393,$M393-SUM($AQ393:AY393),0))))))</f>
        <v>0</v>
      </c>
    </row>
    <row r="394" spans="2:52" s="47" customFormat="1" ht="13.5" hidden="1" outlineLevel="1">
      <c r="B394" s="94"/>
      <c r="C394" s="95" t="s">
        <v>66</v>
      </c>
      <c r="D394" s="94"/>
      <c r="E394" s="96"/>
      <c r="F394" s="94"/>
      <c r="G394" s="97">
        <f>+G384</f>
        <v>2011</v>
      </c>
      <c r="H394" s="98"/>
      <c r="I394" s="98"/>
      <c r="J394" s="98"/>
      <c r="K394" s="99">
        <f>SUM(K384:K393)</f>
        <v>0</v>
      </c>
      <c r="L394" s="99">
        <f>SUM(L384:L393)</f>
        <v>0</v>
      </c>
      <c r="M394" s="99">
        <f>SUM(M384:M393)</f>
        <v>0</v>
      </c>
      <c r="N394" s="96"/>
      <c r="O394" s="96"/>
      <c r="P394" s="100"/>
      <c r="Q394" s="101">
        <f>SUM(N384:N393)</f>
        <v>0</v>
      </c>
      <c r="R394" s="101">
        <f t="shared" ref="R394:AD394" si="208">SUM(R384:R393)</f>
        <v>0</v>
      </c>
      <c r="S394" s="101">
        <f t="shared" si="208"/>
        <v>0</v>
      </c>
      <c r="T394" s="101">
        <f t="shared" si="208"/>
        <v>0</v>
      </c>
      <c r="U394" s="101">
        <f t="shared" si="208"/>
        <v>0</v>
      </c>
      <c r="V394" s="101">
        <f t="shared" si="208"/>
        <v>0</v>
      </c>
      <c r="W394" s="101">
        <f t="shared" si="208"/>
        <v>0</v>
      </c>
      <c r="X394" s="101">
        <f t="shared" si="208"/>
        <v>0</v>
      </c>
      <c r="Y394" s="101">
        <f t="shared" si="208"/>
        <v>0</v>
      </c>
      <c r="Z394" s="101">
        <f t="shared" si="208"/>
        <v>0</v>
      </c>
      <c r="AA394" s="101">
        <f t="shared" si="208"/>
        <v>0</v>
      </c>
      <c r="AB394" s="101">
        <f t="shared" si="208"/>
        <v>0</v>
      </c>
      <c r="AC394" s="101">
        <f t="shared" si="208"/>
        <v>0</v>
      </c>
      <c r="AD394" s="102">
        <f t="shared" si="208"/>
        <v>0</v>
      </c>
      <c r="AE394" s="103"/>
      <c r="AF394" s="104">
        <f>SUM(AF384:AF393)</f>
        <v>0</v>
      </c>
      <c r="AG394" s="101">
        <f>SUM(AG384:AG393)</f>
        <v>0</v>
      </c>
      <c r="AH394" s="105">
        <f>SUM(AH384:AH393)</f>
        <v>0</v>
      </c>
      <c r="AI394" s="101"/>
      <c r="AJ394" s="101"/>
      <c r="AK394" s="101"/>
      <c r="AL394" s="101"/>
      <c r="AM394" s="101"/>
      <c r="AN394" s="106"/>
      <c r="AP394" s="107">
        <f t="shared" ref="AP394:AZ394" si="209">SUM(AP384:AP393)</f>
        <v>0</v>
      </c>
      <c r="AQ394" s="107">
        <f t="shared" si="209"/>
        <v>0</v>
      </c>
      <c r="AR394" s="107">
        <f>SUM(AO384:AO393)</f>
        <v>0</v>
      </c>
      <c r="AS394" s="107">
        <f t="shared" si="209"/>
        <v>0</v>
      </c>
      <c r="AT394" s="107">
        <f t="shared" si="209"/>
        <v>0</v>
      </c>
      <c r="AU394" s="107">
        <f t="shared" si="209"/>
        <v>0</v>
      </c>
      <c r="AV394" s="107">
        <f t="shared" si="209"/>
        <v>0</v>
      </c>
      <c r="AW394" s="107">
        <f t="shared" si="209"/>
        <v>0</v>
      </c>
      <c r="AX394" s="107">
        <f t="shared" si="209"/>
        <v>0</v>
      </c>
      <c r="AY394" s="107">
        <f t="shared" si="209"/>
        <v>0</v>
      </c>
      <c r="AZ394" s="107">
        <f t="shared" si="209"/>
        <v>0</v>
      </c>
    </row>
    <row r="395" spans="2:52" s="47" customFormat="1" ht="13.5" hidden="1" outlineLevel="2">
      <c r="B395" s="76">
        <v>1</v>
      </c>
      <c r="C395" s="77"/>
      <c r="D395" s="77"/>
      <c r="E395" s="78"/>
      <c r="F395" s="77"/>
      <c r="G395" s="191">
        <v>2012</v>
      </c>
      <c r="H395" s="79"/>
      <c r="I395" s="80">
        <f t="shared" si="200"/>
        <v>1900</v>
      </c>
      <c r="J395" s="81" t="str">
        <f>MID(TEXT($H395,"yyyy-mm-dd"),6,2)</f>
        <v>01</v>
      </c>
      <c r="K395" s="82"/>
      <c r="L395" s="140"/>
      <c r="M395" s="83">
        <f>K395+L395</f>
        <v>0</v>
      </c>
      <c r="N395" s="141" t="s">
        <v>65</v>
      </c>
      <c r="O395" s="85">
        <v>3</v>
      </c>
      <c r="P395" s="86">
        <f>IF($N395="정액법",VLOOKUP($O395,[1]Data!$J$3:$L$62,2),IF($N395="정률법",VLOOKUP($O395,[1]Data!$J$3:$L$62,3),"입력검증"))</f>
        <v>0.33300000000000002</v>
      </c>
      <c r="Q395" s="108"/>
      <c r="R395" s="88">
        <f>IF($N395="정률법",IF((R$27-$I395)&lt;0,0,IF((R$27-$I395)=0,$M395*$P395/12*(12-$J395+1),IF((R$27-$I395)&lt;$O395,($M395-SUM($N395:N395))*$P395,IF((R$27-$I395)=$O395,$M395-SUM($N395:N395),0)))),IF($N395="정액법",IF((R$27-$I395)&lt;0,0,IF((R$27-$I395)=0,$M395*$P395/12*(12-$J395+1),IF((R$27-$I395)&lt;$O395,$M395*$P395,IF((R$27-$I395)=$O395,$M395-SUM($Q395:Q395),0))))))</f>
        <v>0</v>
      </c>
      <c r="S395" s="88">
        <f>IF($N395="정률법",IF((S$27-$I395)&lt;0,0,IF((S$27-$I395)=0,$M395*$P395/12*(12-$J395+1),IF((S$27-$I395)&lt;$O395,($M395-SUM($N395:O395))*$P395,IF((S$27-$I395)=$O395,$M395-SUM($N395:O395),0)))),IF($N395="정액법",IF((S$27-$I395)&lt;0,0,IF((S$27-$I395)=0,$M395*$P395/12*(12-$J395+1),IF((S$27-$I395)&lt;$O395,$M395*$P395,IF((S$27-$I395)=$O395,$M395-SUM($Q395:R395),0))))))</f>
        <v>0</v>
      </c>
      <c r="T395" s="88">
        <f>IF($N395="정률법",IF((T$27-$I395)&lt;0,0,IF((T$27-$I395)=0,$M395*$P395/12*(12-$J395+1),IF((T$27-$I395)&lt;$O395,($M395-SUM($N395:P395))*$P395,IF((T$27-$I395)=$O395,$M395-SUM($N395:P395),0)))),IF($N395="정액법",IF((T$27-$I395)&lt;0,0,IF((T$27-$I395)=0,$M395*$P395/12*(12-$J395+1),IF((T$27-$I395)&lt;$O395,$M395*$P395,IF((T$27-$I395)=$O395,$M395-SUM($Q395:S395),0))))))</f>
        <v>0</v>
      </c>
      <c r="U395" s="88">
        <f>IF($N395="정률법",IF((U$27-$I395)&lt;0,0,IF((U$27-$I395)=0,$M395*$P395/12*(12-$J395+1),IF((U$27-$I395)&lt;$O395,($M395-SUM($N395:Q395))*$P395,IF((U$27-$I395)=$O395,$M395-SUM($N395:Q395),0)))),IF($N395="정액법",IF((U$27-$I395)&lt;0,0,IF((U$27-$I395)=0,$M395*$P395/12*(12-$J395+1),IF((U$27-$I395)&lt;$O395,$M395*$P395,IF((U$27-$I395)=$O395,$M395-SUM($Q395:T395),0))))))</f>
        <v>0</v>
      </c>
      <c r="V395" s="88">
        <f>IF($N395="정률법",IF((V$27-$I395)&lt;0,0,IF((V$27-$I395)=0,$M395*$P395/12*(12-$J395+1),IF((V$27-$I395)&lt;$O395,($M395-SUM($N395:R395))*$P395,IF((V$27-$I395)=$O395,$M395-SUM($N395:R395),0)))),IF($N395="정액법",IF((V$27-$I395)&lt;0,0,IF((V$27-$I395)=0,$M395*$P395/12*(12-$J395+1),IF((V$27-$I395)&lt;$O395,$M395*$P395,IF((V$27-$I395)=$O395,$M395-SUM($Q395:U395),0))))))</f>
        <v>0</v>
      </c>
      <c r="W395" s="88">
        <f>IF($N395="정률법",IF((W$27-$I395)&lt;0,0,IF((W$27-$I395)=0,$M395*$P395/12*(12-$J395+1),IF((W$27-$I395)&lt;$O395,($M395-SUM($N395:S395))*$P395,IF((W$27-$I395)=$O395,$M395-SUM($N395:S395),0)))),IF($N395="정액법",IF((W$27-$I395)&lt;0,0,IF((W$27-$I395)=0,$M395*$P395/12*(12-$J395+1),IF((W$27-$I395)&lt;$O395,$M395*$P395,IF((W$27-$I395)=$O395,$M395-SUM($Q395:V395),0))))))</f>
        <v>0</v>
      </c>
      <c r="X395" s="88">
        <f>IF($N395="정률법",IF((X$27-$I395)&lt;0,0,IF((X$27-$I395)=0,$M395*$P395/12*(12-$J395+1),IF((X$27-$I395)&lt;$O395,($M395-SUM($N395:T395))*$P395,IF((X$27-$I395)=$O395,$M395-SUM($N395:T395),0)))),IF($N395="정액법",IF((X$27-$I395)&lt;0,0,IF((X$27-$I395)=0,$M395*$P395/12*(12-$J395+1),IF((X$27-$I395)&lt;$O395,$M395*$P395,IF((X$27-$I395)=$O395,$M395-SUM($Q395:W395),0))))))</f>
        <v>0</v>
      </c>
      <c r="Y395" s="88">
        <f>IF($N395="정률법",IF((Y$27-$I395)&lt;0,0,IF((Y$27-$I395)=0,$M395*$P395/12*(12-$J395+1),IF((Y$27-$I395)&lt;$O395,($M395-SUM($N395:U395))*$P395,IF((Y$27-$I395)=$O395,$M395-SUM($N395:U395),0)))),IF($N395="정액법",IF((Y$27-$I395)&lt;0,0,IF((Y$27-$I395)=0,$M395*$P395/12*(12-$J395+1),IF((Y$27-$I395)&lt;$O395,$M395*$P395,IF((Y$27-$I395)=$O395,$M395-SUM($Q395:X395),0))))))</f>
        <v>0</v>
      </c>
      <c r="Z395" s="88">
        <f>IF($N395="정률법",IF((Z$27-$I395)&lt;0,0,IF((Z$27-$I395)=0,$M395*$P395/12*(12-$J395+1),IF((Z$27-$I395)&lt;$O395,($M395-SUM($N395:V395))*$P395,IF((Z$27-$I395)=$O395,$M395-SUM($N395:V395),0)))),IF($N395="정액법",IF((Z$27-$I395)&lt;0,0,IF((Z$27-$I395)=0,$M395*$P395/12*(12-$J395+1),IF((Z$27-$I395)&lt;$O395,$M395*$P395,IF((Z$27-$I395)=$O395,$M395-SUM($Q395:Y395),0))))))</f>
        <v>0</v>
      </c>
      <c r="AA395" s="88">
        <f>IF($N395="정률법",IF((AA$27-$I395)&lt;0,0,IF((AA$27-$I395)=0,$M395*$P395/12*(12-$J395+1),IF((AA$27-$I395)&lt;$O395,($M395-SUM($N395:W395))*$P395,IF((AA$27-$I395)=$O395,$M395-SUM($N395:W395),0)))),IF($N395="정액법",IF((AA$27-$I395)&lt;0,0,IF((AA$27-$I395)=0,$M395*$P395/12*(12-$J395+1),IF((AA$27-$I395)&lt;$O395,$M395*$P395,IF((AA$27-$I395)=$O395,$M395-SUM($Q395:Z395),0))))))</f>
        <v>0</v>
      </c>
      <c r="AB395" s="88">
        <f>IF($N395="정률법",IF((AB$27-$I395)&lt;0,0,IF((AB$27-$I395)=0,$M395*$P395/12*(12-$J395+1),IF((AB$27-$I395)&lt;$O395,($M395-SUM($N395:X395))*$P395,IF((AB$27-$I395)=$O395,$M395-SUM($N395:X395),0)))),IF($N395="정액법",IF((AB$27-$I395)&lt;0,0,IF((AB$27-$I395)=0,$M395*$P395/12*(12-$J395+1),IF((AB$27-$I395)&lt;$O395,$M395*$P395,IF((AB$27-$I395)=$O395,$M395-SUM($Q395:AA395),0))))))</f>
        <v>0</v>
      </c>
      <c r="AC395" s="88">
        <f>IF($N395="정률법",IF((AC$27-$I395)&lt;0,0,IF((AC$27-$I395)=0,$M395*$P395/12*(12-$J395+1),IF((AC$27-$I395)&lt;$O395,($M395-SUM($N395:Y395))*$P395,IF((AC$27-$I395)=$O395,$M395-SUM($N395:Y395),0)))),IF($N395="정액법",IF((AC$27-$I395)&lt;0,0,IF((AC$27-$I395)=0,$M395*$P395/12*(12-$J395+1),IF((AC$27-$I395)&lt;$O395,$M395*$P395,IF((AC$27-$I395)=$O395,$M395-SUM($Q395:AB395),0))))))</f>
        <v>0</v>
      </c>
      <c r="AD395" s="88">
        <f>IF($N395="정률법",IF((AD$27-$I395)&lt;0,0,IF((AD$27-$I395)=0,$M395*$P395/12*(12-$J395+1),IF((AD$27-$I395)&lt;$O395,($M395-SUM($N395:Z395))*$P395,IF((AD$27-$I395)=$O395,$M395-SUM($N395:Z395),0)))),IF($N395="정액법",IF((AD$27-$I395)&lt;0,0,IF((AD$27-$I395)=0,$M395*$P395/12*(12-$J395+1),IF((AD$27-$I395)&lt;$O395,$M395*$P395,IF((AD$27-$I395)=$O395,$M395-SUM($Q395:AC395),0))))))</f>
        <v>0</v>
      </c>
      <c r="AE395" s="89"/>
      <c r="AF395" s="90">
        <f>SUM(Q395:AE395)</f>
        <v>0</v>
      </c>
      <c r="AG395" s="88">
        <f t="shared" ref="AG395:AG404" si="210">M395-AF395</f>
        <v>0</v>
      </c>
      <c r="AH395" s="91">
        <f t="shared" ref="AH395:AH404" si="211">IFERROR(INT(AG395*K395/M395),0)</f>
        <v>0</v>
      </c>
      <c r="AI395" s="77"/>
      <c r="AJ395" s="77"/>
      <c r="AK395" s="77"/>
      <c r="AL395" s="77"/>
      <c r="AM395" s="77"/>
      <c r="AN395" s="92"/>
    </row>
    <row r="396" spans="2:52" s="47" customFormat="1" ht="13.5" hidden="1" outlineLevel="2">
      <c r="B396" s="76">
        <v>2</v>
      </c>
      <c r="C396" s="77"/>
      <c r="D396" s="77"/>
      <c r="E396" s="78"/>
      <c r="F396" s="77"/>
      <c r="G396" s="191"/>
      <c r="H396" s="79"/>
      <c r="I396" s="80">
        <f t="shared" si="200"/>
        <v>1900</v>
      </c>
      <c r="J396" s="81" t="str">
        <f>MID(TEXT($H396,"yyyy-mm-dd"),6,2)</f>
        <v>01</v>
      </c>
      <c r="K396" s="82"/>
      <c r="L396" s="140"/>
      <c r="M396" s="83">
        <f>K396+L396</f>
        <v>0</v>
      </c>
      <c r="N396" s="141" t="s">
        <v>65</v>
      </c>
      <c r="O396" s="85">
        <v>3</v>
      </c>
      <c r="P396" s="86">
        <f>IF($N396="정액법",VLOOKUP($O396,[1]Data!$J$3:$L$62,2),IF($N396="정률법",VLOOKUP($O396,[1]Data!$J$3:$L$62,3),"입력검증"))</f>
        <v>0.33300000000000002</v>
      </c>
      <c r="Q396" s="108"/>
      <c r="R396" s="88">
        <f>IF($N396="정률법",IF((R$27-$I396)&lt;0,0,IF((R$27-$I396)=0,$M396*$P396/12*(12-$J396+1),IF((R$27-$I396)&lt;$O396,($M396-SUM($N396:N396))*$P396,IF((R$27-$I396)=$O396,$M396-SUM($N396:N396),0)))),IF($N396="정액법",IF((R$27-$I396)&lt;0,0,IF((R$27-$I396)=0,$M396*$P396/12*(12-$J396+1),IF((R$27-$I396)&lt;$O396,$M396*$P396,IF((R$27-$I396)=$O396,$M396-SUM($Q396:Q396),0))))))</f>
        <v>0</v>
      </c>
      <c r="S396" s="88">
        <f>IF($N396="정률법",IF((S$27-$I396)&lt;0,0,IF((S$27-$I396)=0,$M396*$P396/12*(12-$J396+1),IF((S$27-$I396)&lt;$O396,($M396-SUM($N396:O396))*$P396,IF((S$27-$I396)=$O396,$M396-SUM($N396:O396),0)))),IF($N396="정액법",IF((S$27-$I396)&lt;0,0,IF((S$27-$I396)=0,$M396*$P396/12*(12-$J396+1),IF((S$27-$I396)&lt;$O396,$M396*$P396,IF((S$27-$I396)=$O396,$M396-SUM($Q396:R396),0))))))</f>
        <v>0</v>
      </c>
      <c r="T396" s="88">
        <f>IF($N396="정률법",IF((T$27-$I396)&lt;0,0,IF((T$27-$I396)=0,$M396*$P396/12*(12-$J396+1),IF((T$27-$I396)&lt;$O396,($M396-SUM($N396:P396))*$P396,IF((T$27-$I396)=$O396,$M396-SUM($N396:P396),0)))),IF($N396="정액법",IF((T$27-$I396)&lt;0,0,IF((T$27-$I396)=0,$M396*$P396/12*(12-$J396+1),IF((T$27-$I396)&lt;$O396,$M396*$P396,IF((T$27-$I396)=$O396,$M396-SUM($Q396:S396),0))))))</f>
        <v>0</v>
      </c>
      <c r="U396" s="88">
        <f>IF($N396="정률법",IF((U$27-$I396)&lt;0,0,IF((U$27-$I396)=0,$M396*$P396/12*(12-$J396+1),IF((U$27-$I396)&lt;$O396,($M396-SUM($N396:Q396))*$P396,IF((U$27-$I396)=$O396,$M396-SUM($N396:Q396),0)))),IF($N396="정액법",IF((U$27-$I396)&lt;0,0,IF((U$27-$I396)=0,$M396*$P396/12*(12-$J396+1),IF((U$27-$I396)&lt;$O396,$M396*$P396,IF((U$27-$I396)=$O396,$M396-SUM($Q396:T396),0))))))</f>
        <v>0</v>
      </c>
      <c r="V396" s="88">
        <f>IF($N396="정률법",IF((V$27-$I396)&lt;0,0,IF((V$27-$I396)=0,$M396*$P396/12*(12-$J396+1),IF((V$27-$I396)&lt;$O396,($M396-SUM($N396:R396))*$P396,IF((V$27-$I396)=$O396,$M396-SUM($N396:R396),0)))),IF($N396="정액법",IF((V$27-$I396)&lt;0,0,IF((V$27-$I396)=0,$M396*$P396/12*(12-$J396+1),IF((V$27-$I396)&lt;$O396,$M396*$P396,IF((V$27-$I396)=$O396,$M396-SUM($Q396:U396),0))))))</f>
        <v>0</v>
      </c>
      <c r="W396" s="88">
        <f>IF($N396="정률법",IF((W$27-$I396)&lt;0,0,IF((W$27-$I396)=0,$M396*$P396/12*(12-$J396+1),IF((W$27-$I396)&lt;$O396,($M396-SUM($N396:S396))*$P396,IF((W$27-$I396)=$O396,$M396-SUM($N396:S396),0)))),IF($N396="정액법",IF((W$27-$I396)&lt;0,0,IF((W$27-$I396)=0,$M396*$P396/12*(12-$J396+1),IF((W$27-$I396)&lt;$O396,$M396*$P396,IF((W$27-$I396)=$O396,$M396-SUM($Q396:V396),0))))))</f>
        <v>0</v>
      </c>
      <c r="X396" s="88">
        <f>IF($N396="정률법",IF((X$27-$I396)&lt;0,0,IF((X$27-$I396)=0,$M396*$P396/12*(12-$J396+1),IF((X$27-$I396)&lt;$O396,($M396-SUM($N396:T396))*$P396,IF((X$27-$I396)=$O396,$M396-SUM($N396:T396),0)))),IF($N396="정액법",IF((X$27-$I396)&lt;0,0,IF((X$27-$I396)=0,$M396*$P396/12*(12-$J396+1),IF((X$27-$I396)&lt;$O396,$M396*$P396,IF((X$27-$I396)=$O396,$M396-SUM($Q396:W396),0))))))</f>
        <v>0</v>
      </c>
      <c r="Y396" s="88">
        <f>IF($N396="정률법",IF((Y$27-$I396)&lt;0,0,IF((Y$27-$I396)=0,$M396*$P396/12*(12-$J396+1),IF((Y$27-$I396)&lt;$O396,($M396-SUM($N396:U396))*$P396,IF((Y$27-$I396)=$O396,$M396-SUM($N396:U396),0)))),IF($N396="정액법",IF((Y$27-$I396)&lt;0,0,IF((Y$27-$I396)=0,$M396*$P396/12*(12-$J396+1),IF((Y$27-$I396)&lt;$O396,$M396*$P396,IF((Y$27-$I396)=$O396,$M396-SUM($Q396:X396),0))))))</f>
        <v>0</v>
      </c>
      <c r="Z396" s="88">
        <f>IF($N396="정률법",IF((Z$27-$I396)&lt;0,0,IF((Z$27-$I396)=0,$M396*$P396/12*(12-$J396+1),IF((Z$27-$I396)&lt;$O396,($M396-SUM($N396:V396))*$P396,IF((Z$27-$I396)=$O396,$M396-SUM($N396:V396),0)))),IF($N396="정액법",IF((Z$27-$I396)&lt;0,0,IF((Z$27-$I396)=0,$M396*$P396/12*(12-$J396+1),IF((Z$27-$I396)&lt;$O396,$M396*$P396,IF((Z$27-$I396)=$O396,$M396-SUM($Q396:Y396),0))))))</f>
        <v>0</v>
      </c>
      <c r="AA396" s="88">
        <f>IF($N396="정률법",IF((AA$27-$I396)&lt;0,0,IF((AA$27-$I396)=0,$M396*$P396/12*(12-$J396+1),IF((AA$27-$I396)&lt;$O396,($M396-SUM($N396:W396))*$P396,IF((AA$27-$I396)=$O396,$M396-SUM($N396:W396),0)))),IF($N396="정액법",IF((AA$27-$I396)&lt;0,0,IF((AA$27-$I396)=0,$M396*$P396/12*(12-$J396+1),IF((AA$27-$I396)&lt;$O396,$M396*$P396,IF((AA$27-$I396)=$O396,$M396-SUM($Q396:Z396),0))))))</f>
        <v>0</v>
      </c>
      <c r="AB396" s="88">
        <f>IF($N396="정률법",IF((AB$27-$I396)&lt;0,0,IF((AB$27-$I396)=0,$M396*$P396/12*(12-$J396+1),IF((AB$27-$I396)&lt;$O396,($M396-SUM($N396:X396))*$P396,IF((AB$27-$I396)=$O396,$M396-SUM($N396:X396),0)))),IF($N396="정액법",IF((AB$27-$I396)&lt;0,0,IF((AB$27-$I396)=0,$M396*$P396/12*(12-$J396+1),IF((AB$27-$I396)&lt;$O396,$M396*$P396,IF((AB$27-$I396)=$O396,$M396-SUM($Q396:AA396),0))))))</f>
        <v>0</v>
      </c>
      <c r="AC396" s="88">
        <f>IF($N396="정률법",IF((AC$27-$I396)&lt;0,0,IF((AC$27-$I396)=0,$M396*$P396/12*(12-$J396+1),IF((AC$27-$I396)&lt;$O396,($M396-SUM($N396:Y396))*$P396,IF((AC$27-$I396)=$O396,$M396-SUM($N396:Y396),0)))),IF($N396="정액법",IF((AC$27-$I396)&lt;0,0,IF((AC$27-$I396)=0,$M396*$P396/12*(12-$J396+1),IF((AC$27-$I396)&lt;$O396,$M396*$P396,IF((AC$27-$I396)=$O396,$M396-SUM($Q396:AB396),0))))))</f>
        <v>0</v>
      </c>
      <c r="AD396" s="88">
        <f>IF($N396="정률법",IF((AD$27-$I396)&lt;0,0,IF((AD$27-$I396)=0,$M396*$P396/12*(12-$J396+1),IF((AD$27-$I396)&lt;$O396,($M396-SUM($N396:Z396))*$P396,IF((AD$27-$I396)=$O396,$M396-SUM($N396:Z396),0)))),IF($N396="정액법",IF((AD$27-$I396)&lt;0,0,IF((AD$27-$I396)=0,$M396*$P396/12*(12-$J396+1),IF((AD$27-$I396)&lt;$O396,$M396*$P396,IF((AD$27-$I396)=$O396,$M396-SUM($Q396:AC396),0))))))</f>
        <v>0</v>
      </c>
      <c r="AE396" s="89"/>
      <c r="AF396" s="90">
        <f t="shared" ref="AF396:AF404" si="212">SUM(Q396:AE396)</f>
        <v>0</v>
      </c>
      <c r="AG396" s="88">
        <f t="shared" si="210"/>
        <v>0</v>
      </c>
      <c r="AH396" s="91">
        <f t="shared" si="211"/>
        <v>0</v>
      </c>
      <c r="AI396" s="77"/>
      <c r="AJ396" s="77"/>
      <c r="AK396" s="77"/>
      <c r="AL396" s="77"/>
      <c r="AM396" s="77"/>
      <c r="AN396" s="92"/>
    </row>
    <row r="397" spans="2:52" s="47" customFormat="1" ht="13.5" hidden="1" outlineLevel="2">
      <c r="B397" s="76">
        <v>3</v>
      </c>
      <c r="C397" s="77"/>
      <c r="D397" s="77"/>
      <c r="E397" s="78"/>
      <c r="F397" s="77"/>
      <c r="G397" s="191"/>
      <c r="H397" s="79"/>
      <c r="I397" s="80">
        <f t="shared" si="200"/>
        <v>1900</v>
      </c>
      <c r="J397" s="81" t="str">
        <f t="shared" ref="J397:J404" si="213">MID(TEXT($H397,"yyyy-mm-dd"),6,2)</f>
        <v>01</v>
      </c>
      <c r="K397" s="82"/>
      <c r="L397" s="140"/>
      <c r="M397" s="83">
        <f t="shared" ref="M397:M404" si="214">K397+L397</f>
        <v>0</v>
      </c>
      <c r="N397" s="141" t="s">
        <v>65</v>
      </c>
      <c r="O397" s="85">
        <v>3</v>
      </c>
      <c r="P397" s="86">
        <f>IF($N397="정액법",VLOOKUP($O397,[1]Data!$J$3:$L$62,2),IF($N397="정률법",VLOOKUP($O397,[1]Data!$J$3:$L$62,3),"입력검증"))</f>
        <v>0.33300000000000002</v>
      </c>
      <c r="Q397" s="108"/>
      <c r="R397" s="88">
        <f>IF($N397="정률법",IF((R$27-$I397)&lt;0,0,IF((R$27-$I397)=0,$M397*$P397/12*(12-$J397+1),IF((R$27-$I397)&lt;$O397,($M397-SUM($N397:N397))*$P397,IF((R$27-$I397)=$O397,$M397-SUM($N397:N397),0)))),IF($N397="정액법",IF((R$27-$I397)&lt;0,0,IF((R$27-$I397)=0,$M397*$P397/12*(12-$J397+1),IF((R$27-$I397)&lt;$O397,$M397*$P397,IF((R$27-$I397)=$O397,$M397-SUM($Q397:Q397),0))))))</f>
        <v>0</v>
      </c>
      <c r="S397" s="88">
        <f>IF($N397="정률법",IF((S$27-$I397)&lt;0,0,IF((S$27-$I397)=0,$M397*$P397/12*(12-$J397+1),IF((S$27-$I397)&lt;$O397,($M397-SUM($N397:O397))*$P397,IF((S$27-$I397)=$O397,$M397-SUM($N397:O397),0)))),IF($N397="정액법",IF((S$27-$I397)&lt;0,0,IF((S$27-$I397)=0,$M397*$P397/12*(12-$J397+1),IF((S$27-$I397)&lt;$O397,$M397*$P397,IF((S$27-$I397)=$O397,$M397-SUM($Q397:R397),0))))))</f>
        <v>0</v>
      </c>
      <c r="T397" s="88">
        <f>IF($N397="정률법",IF((T$27-$I397)&lt;0,0,IF((T$27-$I397)=0,$M397*$P397/12*(12-$J397+1),IF((T$27-$I397)&lt;$O397,($M397-SUM($N397:P397))*$P397,IF((T$27-$I397)=$O397,$M397-SUM($N397:P397),0)))),IF($N397="정액법",IF((T$27-$I397)&lt;0,0,IF((T$27-$I397)=0,$M397*$P397/12*(12-$J397+1),IF((T$27-$I397)&lt;$O397,$M397*$P397,IF((T$27-$I397)=$O397,$M397-SUM($Q397:S397),0))))))</f>
        <v>0</v>
      </c>
      <c r="U397" s="88">
        <f>IF($N397="정률법",IF((U$27-$I397)&lt;0,0,IF((U$27-$I397)=0,$M397*$P397/12*(12-$J397+1),IF((U$27-$I397)&lt;$O397,($M397-SUM($N397:Q397))*$P397,IF((U$27-$I397)=$O397,$M397-SUM($N397:Q397),0)))),IF($N397="정액법",IF((U$27-$I397)&lt;0,0,IF((U$27-$I397)=0,$M397*$P397/12*(12-$J397+1),IF((U$27-$I397)&lt;$O397,$M397*$P397,IF((U$27-$I397)=$O397,$M397-SUM($Q397:T397),0))))))</f>
        <v>0</v>
      </c>
      <c r="V397" s="88">
        <f>IF($N397="정률법",IF((V$27-$I397)&lt;0,0,IF((V$27-$I397)=0,$M397*$P397/12*(12-$J397+1),IF((V$27-$I397)&lt;$O397,($M397-SUM($N397:R397))*$P397,IF((V$27-$I397)=$O397,$M397-SUM($N397:R397),0)))),IF($N397="정액법",IF((V$27-$I397)&lt;0,0,IF((V$27-$I397)=0,$M397*$P397/12*(12-$J397+1),IF((V$27-$I397)&lt;$O397,$M397*$P397,IF((V$27-$I397)=$O397,$M397-SUM($Q397:U397),0))))))</f>
        <v>0</v>
      </c>
      <c r="W397" s="88">
        <f>IF($N397="정률법",IF((W$27-$I397)&lt;0,0,IF((W$27-$I397)=0,$M397*$P397/12*(12-$J397+1),IF((W$27-$I397)&lt;$O397,($M397-SUM($N397:S397))*$P397,IF((W$27-$I397)=$O397,$M397-SUM($N397:S397),0)))),IF($N397="정액법",IF((W$27-$I397)&lt;0,0,IF((W$27-$I397)=0,$M397*$P397/12*(12-$J397+1),IF((W$27-$I397)&lt;$O397,$M397*$P397,IF((W$27-$I397)=$O397,$M397-SUM($Q397:V397),0))))))</f>
        <v>0</v>
      </c>
      <c r="X397" s="88">
        <f>IF($N397="정률법",IF((X$27-$I397)&lt;0,0,IF((X$27-$I397)=0,$M397*$P397/12*(12-$J397+1),IF((X$27-$I397)&lt;$O397,($M397-SUM($N397:T397))*$P397,IF((X$27-$I397)=$O397,$M397-SUM($N397:T397),0)))),IF($N397="정액법",IF((X$27-$I397)&lt;0,0,IF((X$27-$I397)=0,$M397*$P397/12*(12-$J397+1),IF((X$27-$I397)&lt;$O397,$M397*$P397,IF((X$27-$I397)=$O397,$M397-SUM($Q397:W397),0))))))</f>
        <v>0</v>
      </c>
      <c r="Y397" s="88">
        <f>IF($N397="정률법",IF((Y$27-$I397)&lt;0,0,IF((Y$27-$I397)=0,$M397*$P397/12*(12-$J397+1),IF((Y$27-$I397)&lt;$O397,($M397-SUM($N397:U397))*$P397,IF((Y$27-$I397)=$O397,$M397-SUM($N397:U397),0)))),IF($N397="정액법",IF((Y$27-$I397)&lt;0,0,IF((Y$27-$I397)=0,$M397*$P397/12*(12-$J397+1),IF((Y$27-$I397)&lt;$O397,$M397*$P397,IF((Y$27-$I397)=$O397,$M397-SUM($Q397:X397),0))))))</f>
        <v>0</v>
      </c>
      <c r="Z397" s="88">
        <f>IF($N397="정률법",IF((Z$27-$I397)&lt;0,0,IF((Z$27-$I397)=0,$M397*$P397/12*(12-$J397+1),IF((Z$27-$I397)&lt;$O397,($M397-SUM($N397:V397))*$P397,IF((Z$27-$I397)=$O397,$M397-SUM($N397:V397),0)))),IF($N397="정액법",IF((Z$27-$I397)&lt;0,0,IF((Z$27-$I397)=0,$M397*$P397/12*(12-$J397+1),IF((Z$27-$I397)&lt;$O397,$M397*$P397,IF((Z$27-$I397)=$O397,$M397-SUM($Q397:Y397),0))))))</f>
        <v>0</v>
      </c>
      <c r="AA397" s="88">
        <f>IF($N397="정률법",IF((AA$27-$I397)&lt;0,0,IF((AA$27-$I397)=0,$M397*$P397/12*(12-$J397+1),IF((AA$27-$I397)&lt;$O397,($M397-SUM($N397:W397))*$P397,IF((AA$27-$I397)=$O397,$M397-SUM($N397:W397),0)))),IF($N397="정액법",IF((AA$27-$I397)&lt;0,0,IF((AA$27-$I397)=0,$M397*$P397/12*(12-$J397+1),IF((AA$27-$I397)&lt;$O397,$M397*$P397,IF((AA$27-$I397)=$O397,$M397-SUM($Q397:Z397),0))))))</f>
        <v>0</v>
      </c>
      <c r="AB397" s="88">
        <f>IF($N397="정률법",IF((AB$27-$I397)&lt;0,0,IF((AB$27-$I397)=0,$M397*$P397/12*(12-$J397+1),IF((AB$27-$I397)&lt;$O397,($M397-SUM($N397:X397))*$P397,IF((AB$27-$I397)=$O397,$M397-SUM($N397:X397),0)))),IF($N397="정액법",IF((AB$27-$I397)&lt;0,0,IF((AB$27-$I397)=0,$M397*$P397/12*(12-$J397+1),IF((AB$27-$I397)&lt;$O397,$M397*$P397,IF((AB$27-$I397)=$O397,$M397-SUM($Q397:AA397),0))))))</f>
        <v>0</v>
      </c>
      <c r="AC397" s="88">
        <f>IF($N397="정률법",IF((AC$27-$I397)&lt;0,0,IF((AC$27-$I397)=0,$M397*$P397/12*(12-$J397+1),IF((AC$27-$I397)&lt;$O397,($M397-SUM($N397:Y397))*$P397,IF((AC$27-$I397)=$O397,$M397-SUM($N397:Y397),0)))),IF($N397="정액법",IF((AC$27-$I397)&lt;0,0,IF((AC$27-$I397)=0,$M397*$P397/12*(12-$J397+1),IF((AC$27-$I397)&lt;$O397,$M397*$P397,IF((AC$27-$I397)=$O397,$M397-SUM($Q397:AB397),0))))))</f>
        <v>0</v>
      </c>
      <c r="AD397" s="88">
        <f>IF($N397="정률법",IF((AD$27-$I397)&lt;0,0,IF((AD$27-$I397)=0,$M397*$P397/12*(12-$J397+1),IF((AD$27-$I397)&lt;$O397,($M397-SUM($N397:Z397))*$P397,IF((AD$27-$I397)=$O397,$M397-SUM($N397:Z397),0)))),IF($N397="정액법",IF((AD$27-$I397)&lt;0,0,IF((AD$27-$I397)=0,$M397*$P397/12*(12-$J397+1),IF((AD$27-$I397)&lt;$O397,$M397*$P397,IF((AD$27-$I397)=$O397,$M397-SUM($Q397:AC397),0))))))</f>
        <v>0</v>
      </c>
      <c r="AE397" s="89"/>
      <c r="AF397" s="90">
        <f t="shared" si="212"/>
        <v>0</v>
      </c>
      <c r="AG397" s="88">
        <f t="shared" si="210"/>
        <v>0</v>
      </c>
      <c r="AH397" s="91">
        <f t="shared" si="211"/>
        <v>0</v>
      </c>
      <c r="AI397" s="77"/>
      <c r="AJ397" s="77"/>
      <c r="AK397" s="77"/>
      <c r="AL397" s="77"/>
      <c r="AM397" s="77"/>
      <c r="AN397" s="92"/>
    </row>
    <row r="398" spans="2:52" s="47" customFormat="1" ht="13.5" hidden="1" outlineLevel="2">
      <c r="B398" s="76">
        <v>4</v>
      </c>
      <c r="C398" s="77"/>
      <c r="D398" s="77"/>
      <c r="E398" s="78"/>
      <c r="F398" s="77"/>
      <c r="G398" s="191"/>
      <c r="H398" s="79"/>
      <c r="I398" s="80">
        <f t="shared" si="200"/>
        <v>1900</v>
      </c>
      <c r="J398" s="81" t="str">
        <f t="shared" si="213"/>
        <v>01</v>
      </c>
      <c r="K398" s="82"/>
      <c r="L398" s="140"/>
      <c r="M398" s="83">
        <f t="shared" si="214"/>
        <v>0</v>
      </c>
      <c r="N398" s="141" t="s">
        <v>65</v>
      </c>
      <c r="O398" s="85">
        <v>3</v>
      </c>
      <c r="P398" s="86">
        <f>IF($N398="정액법",VLOOKUP($O398,[1]Data!$J$3:$L$62,2),IF($N398="정률법",VLOOKUP($O398,[1]Data!$J$3:$L$62,3),"입력검증"))</f>
        <v>0.33300000000000002</v>
      </c>
      <c r="Q398" s="108"/>
      <c r="R398" s="88">
        <f>IF($N398="정률법",IF((R$27-$I398)&lt;0,0,IF((R$27-$I398)=0,$M398*$P398/12*(12-$J398+1),IF((R$27-$I398)&lt;$O398,($M398-SUM($N398:N398))*$P398,IF((R$27-$I398)=$O398,$M398-SUM($N398:N398),0)))),IF($N398="정액법",IF((R$27-$I398)&lt;0,0,IF((R$27-$I398)=0,$M398*$P398/12*(12-$J398+1),IF((R$27-$I398)&lt;$O398,$M398*$P398,IF((R$27-$I398)=$O398,$M398-SUM($Q398:Q398),0))))))</f>
        <v>0</v>
      </c>
      <c r="S398" s="88">
        <f>IF($N398="정률법",IF((S$27-$I398)&lt;0,0,IF((S$27-$I398)=0,$M398*$P398/12*(12-$J398+1),IF((S$27-$I398)&lt;$O398,($M398-SUM($N398:O398))*$P398,IF((S$27-$I398)=$O398,$M398-SUM($N398:O398),0)))),IF($N398="정액법",IF((S$27-$I398)&lt;0,0,IF((S$27-$I398)=0,$M398*$P398/12*(12-$J398+1),IF((S$27-$I398)&lt;$O398,$M398*$P398,IF((S$27-$I398)=$O398,$M398-SUM($Q398:R398),0))))))</f>
        <v>0</v>
      </c>
      <c r="T398" s="88">
        <f>IF($N398="정률법",IF((T$27-$I398)&lt;0,0,IF((T$27-$I398)=0,$M398*$P398/12*(12-$J398+1),IF((T$27-$I398)&lt;$O398,($M398-SUM($N398:P398))*$P398,IF((T$27-$I398)=$O398,$M398-SUM($N398:P398),0)))),IF($N398="정액법",IF((T$27-$I398)&lt;0,0,IF((T$27-$I398)=0,$M398*$P398/12*(12-$J398+1),IF((T$27-$I398)&lt;$O398,$M398*$P398,IF((T$27-$I398)=$O398,$M398-SUM($Q398:S398),0))))))</f>
        <v>0</v>
      </c>
      <c r="U398" s="88">
        <f>IF($N398="정률법",IF((U$27-$I398)&lt;0,0,IF((U$27-$I398)=0,$M398*$P398/12*(12-$J398+1),IF((U$27-$I398)&lt;$O398,($M398-SUM($N398:Q398))*$P398,IF((U$27-$I398)=$O398,$M398-SUM($N398:Q398),0)))),IF($N398="정액법",IF((U$27-$I398)&lt;0,0,IF((U$27-$I398)=0,$M398*$P398/12*(12-$J398+1),IF((U$27-$I398)&lt;$O398,$M398*$P398,IF((U$27-$I398)=$O398,$M398-SUM($Q398:T398),0))))))</f>
        <v>0</v>
      </c>
      <c r="V398" s="88">
        <f>IF($N398="정률법",IF((V$27-$I398)&lt;0,0,IF((V$27-$I398)=0,$M398*$P398/12*(12-$J398+1),IF((V$27-$I398)&lt;$O398,($M398-SUM($N398:R398))*$P398,IF((V$27-$I398)=$O398,$M398-SUM($N398:R398),0)))),IF($N398="정액법",IF((V$27-$I398)&lt;0,0,IF((V$27-$I398)=0,$M398*$P398/12*(12-$J398+1),IF((V$27-$I398)&lt;$O398,$M398*$P398,IF((V$27-$I398)=$O398,$M398-SUM($Q398:U398),0))))))</f>
        <v>0</v>
      </c>
      <c r="W398" s="88">
        <f>IF($N398="정률법",IF((W$27-$I398)&lt;0,0,IF((W$27-$I398)=0,$M398*$P398/12*(12-$J398+1),IF((W$27-$I398)&lt;$O398,($M398-SUM($N398:S398))*$P398,IF((W$27-$I398)=$O398,$M398-SUM($N398:S398),0)))),IF($N398="정액법",IF((W$27-$I398)&lt;0,0,IF((W$27-$I398)=0,$M398*$P398/12*(12-$J398+1),IF((W$27-$I398)&lt;$O398,$M398*$P398,IF((W$27-$I398)=$O398,$M398-SUM($Q398:V398),0))))))</f>
        <v>0</v>
      </c>
      <c r="X398" s="88">
        <f>IF($N398="정률법",IF((X$27-$I398)&lt;0,0,IF((X$27-$I398)=0,$M398*$P398/12*(12-$J398+1),IF((X$27-$I398)&lt;$O398,($M398-SUM($N398:T398))*$P398,IF((X$27-$I398)=$O398,$M398-SUM($N398:T398),0)))),IF($N398="정액법",IF((X$27-$I398)&lt;0,0,IF((X$27-$I398)=0,$M398*$P398/12*(12-$J398+1),IF((X$27-$I398)&lt;$O398,$M398*$P398,IF((X$27-$I398)=$O398,$M398-SUM($Q398:W398),0))))))</f>
        <v>0</v>
      </c>
      <c r="Y398" s="88">
        <f>IF($N398="정률법",IF((Y$27-$I398)&lt;0,0,IF((Y$27-$I398)=0,$M398*$P398/12*(12-$J398+1),IF((Y$27-$I398)&lt;$O398,($M398-SUM($N398:U398))*$P398,IF((Y$27-$I398)=$O398,$M398-SUM($N398:U398),0)))),IF($N398="정액법",IF((Y$27-$I398)&lt;0,0,IF((Y$27-$I398)=0,$M398*$P398/12*(12-$J398+1),IF((Y$27-$I398)&lt;$O398,$M398*$P398,IF((Y$27-$I398)=$O398,$M398-SUM($Q398:X398),0))))))</f>
        <v>0</v>
      </c>
      <c r="Z398" s="88">
        <f>IF($N398="정률법",IF((Z$27-$I398)&lt;0,0,IF((Z$27-$I398)=0,$M398*$P398/12*(12-$J398+1),IF((Z$27-$I398)&lt;$O398,($M398-SUM($N398:V398))*$P398,IF((Z$27-$I398)=$O398,$M398-SUM($N398:V398),0)))),IF($N398="정액법",IF((Z$27-$I398)&lt;0,0,IF((Z$27-$I398)=0,$M398*$P398/12*(12-$J398+1),IF((Z$27-$I398)&lt;$O398,$M398*$P398,IF((Z$27-$I398)=$O398,$M398-SUM($Q398:Y398),0))))))</f>
        <v>0</v>
      </c>
      <c r="AA398" s="88">
        <f>IF($N398="정률법",IF((AA$27-$I398)&lt;0,0,IF((AA$27-$I398)=0,$M398*$P398/12*(12-$J398+1),IF((AA$27-$I398)&lt;$O398,($M398-SUM($N398:W398))*$P398,IF((AA$27-$I398)=$O398,$M398-SUM($N398:W398),0)))),IF($N398="정액법",IF((AA$27-$I398)&lt;0,0,IF((AA$27-$I398)=0,$M398*$P398/12*(12-$J398+1),IF((AA$27-$I398)&lt;$O398,$M398*$P398,IF((AA$27-$I398)=$O398,$M398-SUM($Q398:Z398),0))))))</f>
        <v>0</v>
      </c>
      <c r="AB398" s="88">
        <f>IF($N398="정률법",IF((AB$27-$I398)&lt;0,0,IF((AB$27-$I398)=0,$M398*$P398/12*(12-$J398+1),IF((AB$27-$I398)&lt;$O398,($M398-SUM($N398:X398))*$P398,IF((AB$27-$I398)=$O398,$M398-SUM($N398:X398),0)))),IF($N398="정액법",IF((AB$27-$I398)&lt;0,0,IF((AB$27-$I398)=0,$M398*$P398/12*(12-$J398+1),IF((AB$27-$I398)&lt;$O398,$M398*$P398,IF((AB$27-$I398)=$O398,$M398-SUM($Q398:AA398),0))))))</f>
        <v>0</v>
      </c>
      <c r="AC398" s="88">
        <f>IF($N398="정률법",IF((AC$27-$I398)&lt;0,0,IF((AC$27-$I398)=0,$M398*$P398/12*(12-$J398+1),IF((AC$27-$I398)&lt;$O398,($M398-SUM($N398:Y398))*$P398,IF((AC$27-$I398)=$O398,$M398-SUM($N398:Y398),0)))),IF($N398="정액법",IF((AC$27-$I398)&lt;0,0,IF((AC$27-$I398)=0,$M398*$P398/12*(12-$J398+1),IF((AC$27-$I398)&lt;$O398,$M398*$P398,IF((AC$27-$I398)=$O398,$M398-SUM($Q398:AB398),0))))))</f>
        <v>0</v>
      </c>
      <c r="AD398" s="88">
        <f>IF($N398="정률법",IF((AD$27-$I398)&lt;0,0,IF((AD$27-$I398)=0,$M398*$P398/12*(12-$J398+1),IF((AD$27-$I398)&lt;$O398,($M398-SUM($N398:Z398))*$P398,IF((AD$27-$I398)=$O398,$M398-SUM($N398:Z398),0)))),IF($N398="정액법",IF((AD$27-$I398)&lt;0,0,IF((AD$27-$I398)=0,$M398*$P398/12*(12-$J398+1),IF((AD$27-$I398)&lt;$O398,$M398*$P398,IF((AD$27-$I398)=$O398,$M398-SUM($Q398:AC398),0))))))</f>
        <v>0</v>
      </c>
      <c r="AE398" s="89"/>
      <c r="AF398" s="90">
        <f t="shared" si="212"/>
        <v>0</v>
      </c>
      <c r="AG398" s="88">
        <f t="shared" si="210"/>
        <v>0</v>
      </c>
      <c r="AH398" s="91">
        <f t="shared" si="211"/>
        <v>0</v>
      </c>
      <c r="AI398" s="77"/>
      <c r="AJ398" s="77"/>
      <c r="AK398" s="77"/>
      <c r="AL398" s="77"/>
      <c r="AM398" s="77"/>
      <c r="AN398" s="92"/>
    </row>
    <row r="399" spans="2:52" s="47" customFormat="1" ht="13.5" hidden="1" outlineLevel="2">
      <c r="B399" s="76">
        <v>5</v>
      </c>
      <c r="C399" s="77"/>
      <c r="D399" s="77"/>
      <c r="E399" s="78"/>
      <c r="F399" s="77"/>
      <c r="G399" s="191"/>
      <c r="H399" s="79"/>
      <c r="I399" s="80">
        <f t="shared" si="200"/>
        <v>1900</v>
      </c>
      <c r="J399" s="81" t="str">
        <f t="shared" si="213"/>
        <v>01</v>
      </c>
      <c r="K399" s="82"/>
      <c r="L399" s="140"/>
      <c r="M399" s="83">
        <f t="shared" si="214"/>
        <v>0</v>
      </c>
      <c r="N399" s="141" t="s">
        <v>65</v>
      </c>
      <c r="O399" s="85">
        <v>3</v>
      </c>
      <c r="P399" s="86">
        <f>IF($N399="정액법",VLOOKUP($O399,[1]Data!$J$3:$L$62,2),IF($N399="정률법",VLOOKUP($O399,[1]Data!$J$3:$L$62,3),"입력검증"))</f>
        <v>0.33300000000000002</v>
      </c>
      <c r="Q399" s="108"/>
      <c r="R399" s="88">
        <f>IF($N399="정률법",IF((R$27-$I399)&lt;0,0,IF((R$27-$I399)=0,$M399*$P399/12*(12-$J399+1),IF((R$27-$I399)&lt;$O399,($M399-SUM($N399:N399))*$P399,IF((R$27-$I399)=$O399,$M399-SUM($N399:N399),0)))),IF($N399="정액법",IF((R$27-$I399)&lt;0,0,IF((R$27-$I399)=0,$M399*$P399/12*(12-$J399+1),IF((R$27-$I399)&lt;$O399,$M399*$P399,IF((R$27-$I399)=$O399,$M399-SUM($Q399:Q399),0))))))</f>
        <v>0</v>
      </c>
      <c r="S399" s="88">
        <f>IF($N399="정률법",IF((S$27-$I399)&lt;0,0,IF((S$27-$I399)=0,$M399*$P399/12*(12-$J399+1),IF((S$27-$I399)&lt;$O399,($M399-SUM($N399:O399))*$P399,IF((S$27-$I399)=$O399,$M399-SUM($N399:O399),0)))),IF($N399="정액법",IF((S$27-$I399)&lt;0,0,IF((S$27-$I399)=0,$M399*$P399/12*(12-$J399+1),IF((S$27-$I399)&lt;$O399,$M399*$P399,IF((S$27-$I399)=$O399,$M399-SUM($Q399:R399),0))))))</f>
        <v>0</v>
      </c>
      <c r="T399" s="88">
        <f>IF($N399="정률법",IF((T$27-$I399)&lt;0,0,IF((T$27-$I399)=0,$M399*$P399/12*(12-$J399+1),IF((T$27-$I399)&lt;$O399,($M399-SUM($N399:P399))*$P399,IF((T$27-$I399)=$O399,$M399-SUM($N399:P399),0)))),IF($N399="정액법",IF((T$27-$I399)&lt;0,0,IF((T$27-$I399)=0,$M399*$P399/12*(12-$J399+1),IF((T$27-$I399)&lt;$O399,$M399*$P399,IF((T$27-$I399)=$O399,$M399-SUM($Q399:S399),0))))))</f>
        <v>0</v>
      </c>
      <c r="U399" s="88">
        <f>IF($N399="정률법",IF((U$27-$I399)&lt;0,0,IF((U$27-$I399)=0,$M399*$P399/12*(12-$J399+1),IF((U$27-$I399)&lt;$O399,($M399-SUM($N399:Q399))*$P399,IF((U$27-$I399)=$O399,$M399-SUM($N399:Q399),0)))),IF($N399="정액법",IF((U$27-$I399)&lt;0,0,IF((U$27-$I399)=0,$M399*$P399/12*(12-$J399+1),IF((U$27-$I399)&lt;$O399,$M399*$P399,IF((U$27-$I399)=$O399,$M399-SUM($Q399:T399),0))))))</f>
        <v>0</v>
      </c>
      <c r="V399" s="88">
        <f>IF($N399="정률법",IF((V$27-$I399)&lt;0,0,IF((V$27-$I399)=0,$M399*$P399/12*(12-$J399+1),IF((V$27-$I399)&lt;$O399,($M399-SUM($N399:R399))*$P399,IF((V$27-$I399)=$O399,$M399-SUM($N399:R399),0)))),IF($N399="정액법",IF((V$27-$I399)&lt;0,0,IF((V$27-$I399)=0,$M399*$P399/12*(12-$J399+1),IF((V$27-$I399)&lt;$O399,$M399*$P399,IF((V$27-$I399)=$O399,$M399-SUM($Q399:U399),0))))))</f>
        <v>0</v>
      </c>
      <c r="W399" s="88">
        <f>IF($N399="정률법",IF((W$27-$I399)&lt;0,0,IF((W$27-$I399)=0,$M399*$P399/12*(12-$J399+1),IF((W$27-$I399)&lt;$O399,($M399-SUM($N399:S399))*$P399,IF((W$27-$I399)=$O399,$M399-SUM($N399:S399),0)))),IF($N399="정액법",IF((W$27-$I399)&lt;0,0,IF((W$27-$I399)=0,$M399*$P399/12*(12-$J399+1),IF((W$27-$I399)&lt;$O399,$M399*$P399,IF((W$27-$I399)=$O399,$M399-SUM($Q399:V399),0))))))</f>
        <v>0</v>
      </c>
      <c r="X399" s="88">
        <f>IF($N399="정률법",IF((X$27-$I399)&lt;0,0,IF((X$27-$I399)=0,$M399*$P399/12*(12-$J399+1),IF((X$27-$I399)&lt;$O399,($M399-SUM($N399:T399))*$P399,IF((X$27-$I399)=$O399,$M399-SUM($N399:T399),0)))),IF($N399="정액법",IF((X$27-$I399)&lt;0,0,IF((X$27-$I399)=0,$M399*$P399/12*(12-$J399+1),IF((X$27-$I399)&lt;$O399,$M399*$P399,IF((X$27-$I399)=$O399,$M399-SUM($Q399:W399),0))))))</f>
        <v>0</v>
      </c>
      <c r="Y399" s="88">
        <f>IF($N399="정률법",IF((Y$27-$I399)&lt;0,0,IF((Y$27-$I399)=0,$M399*$P399/12*(12-$J399+1),IF((Y$27-$I399)&lt;$O399,($M399-SUM($N399:U399))*$P399,IF((Y$27-$I399)=$O399,$M399-SUM($N399:U399),0)))),IF($N399="정액법",IF((Y$27-$I399)&lt;0,0,IF((Y$27-$I399)=0,$M399*$P399/12*(12-$J399+1),IF((Y$27-$I399)&lt;$O399,$M399*$P399,IF((Y$27-$I399)=$O399,$M399-SUM($Q399:X399),0))))))</f>
        <v>0</v>
      </c>
      <c r="Z399" s="88">
        <f>IF($N399="정률법",IF((Z$27-$I399)&lt;0,0,IF((Z$27-$I399)=0,$M399*$P399/12*(12-$J399+1),IF((Z$27-$I399)&lt;$O399,($M399-SUM($N399:V399))*$P399,IF((Z$27-$I399)=$O399,$M399-SUM($N399:V399),0)))),IF($N399="정액법",IF((Z$27-$I399)&lt;0,0,IF((Z$27-$I399)=0,$M399*$P399/12*(12-$J399+1),IF((Z$27-$I399)&lt;$O399,$M399*$P399,IF((Z$27-$I399)=$O399,$M399-SUM($Q399:Y399),0))))))</f>
        <v>0</v>
      </c>
      <c r="AA399" s="88">
        <f>IF($N399="정률법",IF((AA$27-$I399)&lt;0,0,IF((AA$27-$I399)=0,$M399*$P399/12*(12-$J399+1),IF((AA$27-$I399)&lt;$O399,($M399-SUM($N399:W399))*$P399,IF((AA$27-$I399)=$O399,$M399-SUM($N399:W399),0)))),IF($N399="정액법",IF((AA$27-$I399)&lt;0,0,IF((AA$27-$I399)=0,$M399*$P399/12*(12-$J399+1),IF((AA$27-$I399)&lt;$O399,$M399*$P399,IF((AA$27-$I399)=$O399,$M399-SUM($Q399:Z399),0))))))</f>
        <v>0</v>
      </c>
      <c r="AB399" s="88">
        <f>IF($N399="정률법",IF((AB$27-$I399)&lt;0,0,IF((AB$27-$I399)=0,$M399*$P399/12*(12-$J399+1),IF((AB$27-$I399)&lt;$O399,($M399-SUM($N399:X399))*$P399,IF((AB$27-$I399)=$O399,$M399-SUM($N399:X399),0)))),IF($N399="정액법",IF((AB$27-$I399)&lt;0,0,IF((AB$27-$I399)=0,$M399*$P399/12*(12-$J399+1),IF((AB$27-$I399)&lt;$O399,$M399*$P399,IF((AB$27-$I399)=$O399,$M399-SUM($Q399:AA399),0))))))</f>
        <v>0</v>
      </c>
      <c r="AC399" s="88">
        <f>IF($N399="정률법",IF((AC$27-$I399)&lt;0,0,IF((AC$27-$I399)=0,$M399*$P399/12*(12-$J399+1),IF((AC$27-$I399)&lt;$O399,($M399-SUM($N399:Y399))*$P399,IF((AC$27-$I399)=$O399,$M399-SUM($N399:Y399),0)))),IF($N399="정액법",IF((AC$27-$I399)&lt;0,0,IF((AC$27-$I399)=0,$M399*$P399/12*(12-$J399+1),IF((AC$27-$I399)&lt;$O399,$M399*$P399,IF((AC$27-$I399)=$O399,$M399-SUM($Q399:AB399),0))))))</f>
        <v>0</v>
      </c>
      <c r="AD399" s="88">
        <f>IF($N399="정률법",IF((AD$27-$I399)&lt;0,0,IF((AD$27-$I399)=0,$M399*$P399/12*(12-$J399+1),IF((AD$27-$I399)&lt;$O399,($M399-SUM($N399:Z399))*$P399,IF((AD$27-$I399)=$O399,$M399-SUM($N399:Z399),0)))),IF($N399="정액법",IF((AD$27-$I399)&lt;0,0,IF((AD$27-$I399)=0,$M399*$P399/12*(12-$J399+1),IF((AD$27-$I399)&lt;$O399,$M399*$P399,IF((AD$27-$I399)=$O399,$M399-SUM($Q399:AC399),0))))))</f>
        <v>0</v>
      </c>
      <c r="AE399" s="89"/>
      <c r="AF399" s="90">
        <f t="shared" si="212"/>
        <v>0</v>
      </c>
      <c r="AG399" s="88">
        <f t="shared" si="210"/>
        <v>0</v>
      </c>
      <c r="AH399" s="91">
        <f t="shared" si="211"/>
        <v>0</v>
      </c>
      <c r="AI399" s="77"/>
      <c r="AJ399" s="77"/>
      <c r="AK399" s="77"/>
      <c r="AL399" s="77"/>
      <c r="AM399" s="77"/>
      <c r="AN399" s="92"/>
    </row>
    <row r="400" spans="2:52" s="47" customFormat="1" ht="13.5" hidden="1" outlineLevel="2">
      <c r="B400" s="76">
        <v>6</v>
      </c>
      <c r="C400" s="77"/>
      <c r="D400" s="77"/>
      <c r="E400" s="78"/>
      <c r="F400" s="77"/>
      <c r="G400" s="191"/>
      <c r="H400" s="79"/>
      <c r="I400" s="80">
        <f t="shared" si="200"/>
        <v>1900</v>
      </c>
      <c r="J400" s="81" t="str">
        <f t="shared" si="213"/>
        <v>01</v>
      </c>
      <c r="K400" s="82"/>
      <c r="L400" s="140"/>
      <c r="M400" s="83">
        <f t="shared" si="214"/>
        <v>0</v>
      </c>
      <c r="N400" s="141" t="s">
        <v>65</v>
      </c>
      <c r="O400" s="85">
        <v>3</v>
      </c>
      <c r="P400" s="86">
        <f>IF($N400="정액법",VLOOKUP($O400,[1]Data!$J$3:$L$62,2),IF($N400="정률법",VLOOKUP($O400,[1]Data!$J$3:$L$62,3),"입력검증"))</f>
        <v>0.33300000000000002</v>
      </c>
      <c r="Q400" s="108"/>
      <c r="R400" s="88">
        <f>IF($N400="정률법",IF((R$27-$I400)&lt;0,0,IF((R$27-$I400)=0,$M400*$P400/12*(12-$J400+1),IF((R$27-$I400)&lt;$O400,($M400-SUM($N400:N400))*$P400,IF((R$27-$I400)=$O400,$M400-SUM($N400:N400),0)))),IF($N400="정액법",IF((R$27-$I400)&lt;0,0,IF((R$27-$I400)=0,$M400*$P400/12*(12-$J400+1),IF((R$27-$I400)&lt;$O400,$M400*$P400,IF((R$27-$I400)=$O400,$M400-SUM($Q400:Q400),0))))))</f>
        <v>0</v>
      </c>
      <c r="S400" s="88">
        <f>IF($N400="정률법",IF((S$27-$I400)&lt;0,0,IF((S$27-$I400)=0,$M400*$P400/12*(12-$J400+1),IF((S$27-$I400)&lt;$O400,($M400-SUM($N400:O400))*$P400,IF((S$27-$I400)=$O400,$M400-SUM($N400:O400),0)))),IF($N400="정액법",IF((S$27-$I400)&lt;0,0,IF((S$27-$I400)=0,$M400*$P400/12*(12-$J400+1),IF((S$27-$I400)&lt;$O400,$M400*$P400,IF((S$27-$I400)=$O400,$M400-SUM($Q400:R400),0))))))</f>
        <v>0</v>
      </c>
      <c r="T400" s="88">
        <f>IF($N400="정률법",IF((T$27-$I400)&lt;0,0,IF((T$27-$I400)=0,$M400*$P400/12*(12-$J400+1),IF((T$27-$I400)&lt;$O400,($M400-SUM($N400:P400))*$P400,IF((T$27-$I400)=$O400,$M400-SUM($N400:P400),0)))),IF($N400="정액법",IF((T$27-$I400)&lt;0,0,IF((T$27-$I400)=0,$M400*$P400/12*(12-$J400+1),IF((T$27-$I400)&lt;$O400,$M400*$P400,IF((T$27-$I400)=$O400,$M400-SUM($Q400:S400),0))))))</f>
        <v>0</v>
      </c>
      <c r="U400" s="88">
        <f>IF($N400="정률법",IF((U$27-$I400)&lt;0,0,IF((U$27-$I400)=0,$M400*$P400/12*(12-$J400+1),IF((U$27-$I400)&lt;$O400,($M400-SUM($N400:Q400))*$P400,IF((U$27-$I400)=$O400,$M400-SUM($N400:Q400),0)))),IF($N400="정액법",IF((U$27-$I400)&lt;0,0,IF((U$27-$I400)=0,$M400*$P400/12*(12-$J400+1),IF((U$27-$I400)&lt;$O400,$M400*$P400,IF((U$27-$I400)=$O400,$M400-SUM($Q400:T400),0))))))</f>
        <v>0</v>
      </c>
      <c r="V400" s="88">
        <f>IF($N400="정률법",IF((V$27-$I400)&lt;0,0,IF((V$27-$I400)=0,$M400*$P400/12*(12-$J400+1),IF((V$27-$I400)&lt;$O400,($M400-SUM($N400:R400))*$P400,IF((V$27-$I400)=$O400,$M400-SUM($N400:R400),0)))),IF($N400="정액법",IF((V$27-$I400)&lt;0,0,IF((V$27-$I400)=0,$M400*$P400/12*(12-$J400+1),IF((V$27-$I400)&lt;$O400,$M400*$P400,IF((V$27-$I400)=$O400,$M400-SUM($Q400:U400),0))))))</f>
        <v>0</v>
      </c>
      <c r="W400" s="88">
        <f>IF($N400="정률법",IF((W$27-$I400)&lt;0,0,IF((W$27-$I400)=0,$M400*$P400/12*(12-$J400+1),IF((W$27-$I400)&lt;$O400,($M400-SUM($N400:S400))*$P400,IF((W$27-$I400)=$O400,$M400-SUM($N400:S400),0)))),IF($N400="정액법",IF((W$27-$I400)&lt;0,0,IF((W$27-$I400)=0,$M400*$P400/12*(12-$J400+1),IF((W$27-$I400)&lt;$O400,$M400*$P400,IF((W$27-$I400)=$O400,$M400-SUM($Q400:V400),0))))))</f>
        <v>0</v>
      </c>
      <c r="X400" s="88">
        <f>IF($N400="정률법",IF((X$27-$I400)&lt;0,0,IF((X$27-$I400)=0,$M400*$P400/12*(12-$J400+1),IF((X$27-$I400)&lt;$O400,($M400-SUM($N400:T400))*$P400,IF((X$27-$I400)=$O400,$M400-SUM($N400:T400),0)))),IF($N400="정액법",IF((X$27-$I400)&lt;0,0,IF((X$27-$I400)=0,$M400*$P400/12*(12-$J400+1),IF((X$27-$I400)&lt;$O400,$M400*$P400,IF((X$27-$I400)=$O400,$M400-SUM($Q400:W400),0))))))</f>
        <v>0</v>
      </c>
      <c r="Y400" s="88">
        <f>IF($N400="정률법",IF((Y$27-$I400)&lt;0,0,IF((Y$27-$I400)=0,$M400*$P400/12*(12-$J400+1),IF((Y$27-$I400)&lt;$O400,($M400-SUM($N400:U400))*$P400,IF((Y$27-$I400)=$O400,$M400-SUM($N400:U400),0)))),IF($N400="정액법",IF((Y$27-$I400)&lt;0,0,IF((Y$27-$I400)=0,$M400*$P400/12*(12-$J400+1),IF((Y$27-$I400)&lt;$O400,$M400*$P400,IF((Y$27-$I400)=$O400,$M400-SUM($Q400:X400),0))))))</f>
        <v>0</v>
      </c>
      <c r="Z400" s="88">
        <f>IF($N400="정률법",IF((Z$27-$I400)&lt;0,0,IF((Z$27-$I400)=0,$M400*$P400/12*(12-$J400+1),IF((Z$27-$I400)&lt;$O400,($M400-SUM($N400:V400))*$P400,IF((Z$27-$I400)=$O400,$M400-SUM($N400:V400),0)))),IF($N400="정액법",IF((Z$27-$I400)&lt;0,0,IF((Z$27-$I400)=0,$M400*$P400/12*(12-$J400+1),IF((Z$27-$I400)&lt;$O400,$M400*$P400,IF((Z$27-$I400)=$O400,$M400-SUM($Q400:Y400),0))))))</f>
        <v>0</v>
      </c>
      <c r="AA400" s="88">
        <f>IF($N400="정률법",IF((AA$27-$I400)&lt;0,0,IF((AA$27-$I400)=0,$M400*$P400/12*(12-$J400+1),IF((AA$27-$I400)&lt;$O400,($M400-SUM($N400:W400))*$P400,IF((AA$27-$I400)=$O400,$M400-SUM($N400:W400),0)))),IF($N400="정액법",IF((AA$27-$I400)&lt;0,0,IF((AA$27-$I400)=0,$M400*$P400/12*(12-$J400+1),IF((AA$27-$I400)&lt;$O400,$M400*$P400,IF((AA$27-$I400)=$O400,$M400-SUM($Q400:Z400),0))))))</f>
        <v>0</v>
      </c>
      <c r="AB400" s="88">
        <f>IF($N400="정률법",IF((AB$27-$I400)&lt;0,0,IF((AB$27-$I400)=0,$M400*$P400/12*(12-$J400+1),IF((AB$27-$I400)&lt;$O400,($M400-SUM($N400:X400))*$P400,IF((AB$27-$I400)=$O400,$M400-SUM($N400:X400),0)))),IF($N400="정액법",IF((AB$27-$I400)&lt;0,0,IF((AB$27-$I400)=0,$M400*$P400/12*(12-$J400+1),IF((AB$27-$I400)&lt;$O400,$M400*$P400,IF((AB$27-$I400)=$O400,$M400-SUM($Q400:AA400),0))))))</f>
        <v>0</v>
      </c>
      <c r="AC400" s="88">
        <f>IF($N400="정률법",IF((AC$27-$I400)&lt;0,0,IF((AC$27-$I400)=0,$M400*$P400/12*(12-$J400+1),IF((AC$27-$I400)&lt;$O400,($M400-SUM($N400:Y400))*$P400,IF((AC$27-$I400)=$O400,$M400-SUM($N400:Y400),0)))),IF($N400="정액법",IF((AC$27-$I400)&lt;0,0,IF((AC$27-$I400)=0,$M400*$P400/12*(12-$J400+1),IF((AC$27-$I400)&lt;$O400,$M400*$P400,IF((AC$27-$I400)=$O400,$M400-SUM($Q400:AB400),0))))))</f>
        <v>0</v>
      </c>
      <c r="AD400" s="88">
        <f>IF($N400="정률법",IF((AD$27-$I400)&lt;0,0,IF((AD$27-$I400)=0,$M400*$P400/12*(12-$J400+1),IF((AD$27-$I400)&lt;$O400,($M400-SUM($N400:Z400))*$P400,IF((AD$27-$I400)=$O400,$M400-SUM($N400:Z400),0)))),IF($N400="정액법",IF((AD$27-$I400)&lt;0,0,IF((AD$27-$I400)=0,$M400*$P400/12*(12-$J400+1),IF((AD$27-$I400)&lt;$O400,$M400*$P400,IF((AD$27-$I400)=$O400,$M400-SUM($Q400:AC400),0))))))</f>
        <v>0</v>
      </c>
      <c r="AE400" s="89"/>
      <c r="AF400" s="90">
        <f t="shared" si="212"/>
        <v>0</v>
      </c>
      <c r="AG400" s="88">
        <f t="shared" si="210"/>
        <v>0</v>
      </c>
      <c r="AH400" s="91">
        <f t="shared" si="211"/>
        <v>0</v>
      </c>
      <c r="AI400" s="77"/>
      <c r="AJ400" s="77"/>
      <c r="AK400" s="77"/>
      <c r="AL400" s="77"/>
      <c r="AM400" s="77"/>
      <c r="AN400" s="92"/>
    </row>
    <row r="401" spans="2:40" s="47" customFormat="1" ht="13.5" hidden="1" outlineLevel="2">
      <c r="B401" s="76">
        <v>7</v>
      </c>
      <c r="C401" s="77"/>
      <c r="D401" s="77"/>
      <c r="E401" s="78"/>
      <c r="F401" s="77"/>
      <c r="G401" s="191"/>
      <c r="H401" s="79"/>
      <c r="I401" s="80">
        <f t="shared" si="200"/>
        <v>1900</v>
      </c>
      <c r="J401" s="81" t="str">
        <f t="shared" si="213"/>
        <v>01</v>
      </c>
      <c r="K401" s="82"/>
      <c r="L401" s="140"/>
      <c r="M401" s="83">
        <f t="shared" si="214"/>
        <v>0</v>
      </c>
      <c r="N401" s="141" t="s">
        <v>65</v>
      </c>
      <c r="O401" s="85">
        <v>3</v>
      </c>
      <c r="P401" s="86">
        <f>IF($N401="정액법",VLOOKUP($O401,[1]Data!$J$3:$L$62,2),IF($N401="정률법",VLOOKUP($O401,[1]Data!$J$3:$L$62,3),"입력검증"))</f>
        <v>0.33300000000000002</v>
      </c>
      <c r="Q401" s="108"/>
      <c r="R401" s="88">
        <f>IF($N401="정률법",IF((R$27-$I401)&lt;0,0,IF((R$27-$I401)=0,$M401*$P401/12*(12-$J401+1),IF((R$27-$I401)&lt;$O401,($M401-SUM($N401:N401))*$P401,IF((R$27-$I401)=$O401,$M401-SUM($N401:N401),0)))),IF($N401="정액법",IF((R$27-$I401)&lt;0,0,IF((R$27-$I401)=0,$M401*$P401/12*(12-$J401+1),IF((R$27-$I401)&lt;$O401,$M401*$P401,IF((R$27-$I401)=$O401,$M401-SUM($Q401:Q401),0))))))</f>
        <v>0</v>
      </c>
      <c r="S401" s="88">
        <f>IF($N401="정률법",IF((S$27-$I401)&lt;0,0,IF((S$27-$I401)=0,$M401*$P401/12*(12-$J401+1),IF((S$27-$I401)&lt;$O401,($M401-SUM($N401:O401))*$P401,IF((S$27-$I401)=$O401,$M401-SUM($N401:O401),0)))),IF($N401="정액법",IF((S$27-$I401)&lt;0,0,IF((S$27-$I401)=0,$M401*$P401/12*(12-$J401+1),IF((S$27-$I401)&lt;$O401,$M401*$P401,IF((S$27-$I401)=$O401,$M401-SUM($Q401:R401),0))))))</f>
        <v>0</v>
      </c>
      <c r="T401" s="88">
        <f>IF($N401="정률법",IF((T$27-$I401)&lt;0,0,IF((T$27-$I401)=0,$M401*$P401/12*(12-$J401+1),IF((T$27-$I401)&lt;$O401,($M401-SUM($N401:P401))*$P401,IF((T$27-$I401)=$O401,$M401-SUM($N401:P401),0)))),IF($N401="정액법",IF((T$27-$I401)&lt;0,0,IF((T$27-$I401)=0,$M401*$P401/12*(12-$J401+1),IF((T$27-$I401)&lt;$O401,$M401*$P401,IF((T$27-$I401)=$O401,$M401-SUM($Q401:S401),0))))))</f>
        <v>0</v>
      </c>
      <c r="U401" s="88">
        <f>IF($N401="정률법",IF((U$27-$I401)&lt;0,0,IF((U$27-$I401)=0,$M401*$P401/12*(12-$J401+1),IF((U$27-$I401)&lt;$O401,($M401-SUM($N401:Q401))*$P401,IF((U$27-$I401)=$O401,$M401-SUM($N401:Q401),0)))),IF($N401="정액법",IF((U$27-$I401)&lt;0,0,IF((U$27-$I401)=0,$M401*$P401/12*(12-$J401+1),IF((U$27-$I401)&lt;$O401,$M401*$P401,IF((U$27-$I401)=$O401,$M401-SUM($Q401:T401),0))))))</f>
        <v>0</v>
      </c>
      <c r="V401" s="88">
        <f>IF($N401="정률법",IF((V$27-$I401)&lt;0,0,IF((V$27-$I401)=0,$M401*$P401/12*(12-$J401+1),IF((V$27-$I401)&lt;$O401,($M401-SUM($N401:R401))*$P401,IF((V$27-$I401)=$O401,$M401-SUM($N401:R401),0)))),IF($N401="정액법",IF((V$27-$I401)&lt;0,0,IF((V$27-$I401)=0,$M401*$P401/12*(12-$J401+1),IF((V$27-$I401)&lt;$O401,$M401*$P401,IF((V$27-$I401)=$O401,$M401-SUM($Q401:U401),0))))))</f>
        <v>0</v>
      </c>
      <c r="W401" s="88">
        <f>IF($N401="정률법",IF((W$27-$I401)&lt;0,0,IF((W$27-$I401)=0,$M401*$P401/12*(12-$J401+1),IF((W$27-$I401)&lt;$O401,($M401-SUM($N401:S401))*$P401,IF((W$27-$I401)=$O401,$M401-SUM($N401:S401),0)))),IF($N401="정액법",IF((W$27-$I401)&lt;0,0,IF((W$27-$I401)=0,$M401*$P401/12*(12-$J401+1),IF((W$27-$I401)&lt;$O401,$M401*$P401,IF((W$27-$I401)=$O401,$M401-SUM($Q401:V401),0))))))</f>
        <v>0</v>
      </c>
      <c r="X401" s="88">
        <f>IF($N401="정률법",IF((X$27-$I401)&lt;0,0,IF((X$27-$I401)=0,$M401*$P401/12*(12-$J401+1),IF((X$27-$I401)&lt;$O401,($M401-SUM($N401:T401))*$P401,IF((X$27-$I401)=$O401,$M401-SUM($N401:T401),0)))),IF($N401="정액법",IF((X$27-$I401)&lt;0,0,IF((X$27-$I401)=0,$M401*$P401/12*(12-$J401+1),IF((X$27-$I401)&lt;$O401,$M401*$P401,IF((X$27-$I401)=$O401,$M401-SUM($Q401:W401),0))))))</f>
        <v>0</v>
      </c>
      <c r="Y401" s="88">
        <f>IF($N401="정률법",IF((Y$27-$I401)&lt;0,0,IF((Y$27-$I401)=0,$M401*$P401/12*(12-$J401+1),IF((Y$27-$I401)&lt;$O401,($M401-SUM($N401:U401))*$P401,IF((Y$27-$I401)=$O401,$M401-SUM($N401:U401),0)))),IF($N401="정액법",IF((Y$27-$I401)&lt;0,0,IF((Y$27-$I401)=0,$M401*$P401/12*(12-$J401+1),IF((Y$27-$I401)&lt;$O401,$M401*$P401,IF((Y$27-$I401)=$O401,$M401-SUM($Q401:X401),0))))))</f>
        <v>0</v>
      </c>
      <c r="Z401" s="88">
        <f>IF($N401="정률법",IF((Z$27-$I401)&lt;0,0,IF((Z$27-$I401)=0,$M401*$P401/12*(12-$J401+1),IF((Z$27-$I401)&lt;$O401,($M401-SUM($N401:V401))*$P401,IF((Z$27-$I401)=$O401,$M401-SUM($N401:V401),0)))),IF($N401="정액법",IF((Z$27-$I401)&lt;0,0,IF((Z$27-$I401)=0,$M401*$P401/12*(12-$J401+1),IF((Z$27-$I401)&lt;$O401,$M401*$P401,IF((Z$27-$I401)=$O401,$M401-SUM($Q401:Y401),0))))))</f>
        <v>0</v>
      </c>
      <c r="AA401" s="88">
        <f>IF($N401="정률법",IF((AA$27-$I401)&lt;0,0,IF((AA$27-$I401)=0,$M401*$P401/12*(12-$J401+1),IF((AA$27-$I401)&lt;$O401,($M401-SUM($N401:W401))*$P401,IF((AA$27-$I401)=$O401,$M401-SUM($N401:W401),0)))),IF($N401="정액법",IF((AA$27-$I401)&lt;0,0,IF((AA$27-$I401)=0,$M401*$P401/12*(12-$J401+1),IF((AA$27-$I401)&lt;$O401,$M401*$P401,IF((AA$27-$I401)=$O401,$M401-SUM($Q401:Z401),0))))))</f>
        <v>0</v>
      </c>
      <c r="AB401" s="88">
        <f>IF($N401="정률법",IF((AB$27-$I401)&lt;0,0,IF((AB$27-$I401)=0,$M401*$P401/12*(12-$J401+1),IF((AB$27-$I401)&lt;$O401,($M401-SUM($N401:X401))*$P401,IF((AB$27-$I401)=$O401,$M401-SUM($N401:X401),0)))),IF($N401="정액법",IF((AB$27-$I401)&lt;0,0,IF((AB$27-$I401)=0,$M401*$P401/12*(12-$J401+1),IF((AB$27-$I401)&lt;$O401,$M401*$P401,IF((AB$27-$I401)=$O401,$M401-SUM($Q401:AA401),0))))))</f>
        <v>0</v>
      </c>
      <c r="AC401" s="88">
        <f>IF($N401="정률법",IF((AC$27-$I401)&lt;0,0,IF((AC$27-$I401)=0,$M401*$P401/12*(12-$J401+1),IF((AC$27-$I401)&lt;$O401,($M401-SUM($N401:Y401))*$P401,IF((AC$27-$I401)=$O401,$M401-SUM($N401:Y401),0)))),IF($N401="정액법",IF((AC$27-$I401)&lt;0,0,IF((AC$27-$I401)=0,$M401*$P401/12*(12-$J401+1),IF((AC$27-$I401)&lt;$O401,$M401*$P401,IF((AC$27-$I401)=$O401,$M401-SUM($Q401:AB401),0))))))</f>
        <v>0</v>
      </c>
      <c r="AD401" s="88">
        <f>IF($N401="정률법",IF((AD$27-$I401)&lt;0,0,IF((AD$27-$I401)=0,$M401*$P401/12*(12-$J401+1),IF((AD$27-$I401)&lt;$O401,($M401-SUM($N401:Z401))*$P401,IF((AD$27-$I401)=$O401,$M401-SUM($N401:Z401),0)))),IF($N401="정액법",IF((AD$27-$I401)&lt;0,0,IF((AD$27-$I401)=0,$M401*$P401/12*(12-$J401+1),IF((AD$27-$I401)&lt;$O401,$M401*$P401,IF((AD$27-$I401)=$O401,$M401-SUM($Q401:AC401),0))))))</f>
        <v>0</v>
      </c>
      <c r="AE401" s="89"/>
      <c r="AF401" s="90">
        <f t="shared" si="212"/>
        <v>0</v>
      </c>
      <c r="AG401" s="88">
        <f t="shared" si="210"/>
        <v>0</v>
      </c>
      <c r="AH401" s="91">
        <f t="shared" si="211"/>
        <v>0</v>
      </c>
      <c r="AI401" s="77"/>
      <c r="AJ401" s="77"/>
      <c r="AK401" s="77"/>
      <c r="AL401" s="77"/>
      <c r="AM401" s="77"/>
      <c r="AN401" s="92"/>
    </row>
    <row r="402" spans="2:40" s="47" customFormat="1" ht="13.5" hidden="1" outlineLevel="2">
      <c r="B402" s="76">
        <v>8</v>
      </c>
      <c r="C402" s="77"/>
      <c r="D402" s="77"/>
      <c r="E402" s="78"/>
      <c r="F402" s="77"/>
      <c r="G402" s="191"/>
      <c r="H402" s="79"/>
      <c r="I402" s="80">
        <f t="shared" si="200"/>
        <v>1900</v>
      </c>
      <c r="J402" s="81" t="str">
        <f t="shared" si="213"/>
        <v>01</v>
      </c>
      <c r="K402" s="82"/>
      <c r="L402" s="140"/>
      <c r="M402" s="83">
        <f t="shared" si="214"/>
        <v>0</v>
      </c>
      <c r="N402" s="141" t="s">
        <v>65</v>
      </c>
      <c r="O402" s="85">
        <v>3</v>
      </c>
      <c r="P402" s="86">
        <f>IF($N402="정액법",VLOOKUP($O402,[1]Data!$J$3:$L$62,2),IF($N402="정률법",VLOOKUP($O402,[1]Data!$J$3:$L$62,3),"입력검증"))</f>
        <v>0.33300000000000002</v>
      </c>
      <c r="Q402" s="108"/>
      <c r="R402" s="88">
        <f>IF($N402="정률법",IF((R$27-$I402)&lt;0,0,IF((R$27-$I402)=0,$M402*$P402/12*(12-$J402+1),IF((R$27-$I402)&lt;$O402,($M402-SUM($N402:N402))*$P402,IF((R$27-$I402)=$O402,$M402-SUM($N402:N402),0)))),IF($N402="정액법",IF((R$27-$I402)&lt;0,0,IF((R$27-$I402)=0,$M402*$P402/12*(12-$J402+1),IF((R$27-$I402)&lt;$O402,$M402*$P402,IF((R$27-$I402)=$O402,$M402-SUM($Q402:Q402),0))))))</f>
        <v>0</v>
      </c>
      <c r="S402" s="88">
        <f>IF($N402="정률법",IF((S$27-$I402)&lt;0,0,IF((S$27-$I402)=0,$M402*$P402/12*(12-$J402+1),IF((S$27-$I402)&lt;$O402,($M402-SUM($N402:O402))*$P402,IF((S$27-$I402)=$O402,$M402-SUM($N402:O402),0)))),IF($N402="정액법",IF((S$27-$I402)&lt;0,0,IF((S$27-$I402)=0,$M402*$P402/12*(12-$J402+1),IF((S$27-$I402)&lt;$O402,$M402*$P402,IF((S$27-$I402)=$O402,$M402-SUM($Q402:R402),0))))))</f>
        <v>0</v>
      </c>
      <c r="T402" s="88">
        <f>IF($N402="정률법",IF((T$27-$I402)&lt;0,0,IF((T$27-$I402)=0,$M402*$P402/12*(12-$J402+1),IF((T$27-$I402)&lt;$O402,($M402-SUM($N402:P402))*$P402,IF((T$27-$I402)=$O402,$M402-SUM($N402:P402),0)))),IF($N402="정액법",IF((T$27-$I402)&lt;0,0,IF((T$27-$I402)=0,$M402*$P402/12*(12-$J402+1),IF((T$27-$I402)&lt;$O402,$M402*$P402,IF((T$27-$I402)=$O402,$M402-SUM($Q402:S402),0))))))</f>
        <v>0</v>
      </c>
      <c r="U402" s="88">
        <f>IF($N402="정률법",IF((U$27-$I402)&lt;0,0,IF((U$27-$I402)=0,$M402*$P402/12*(12-$J402+1),IF((U$27-$I402)&lt;$O402,($M402-SUM($N402:Q402))*$P402,IF((U$27-$I402)=$O402,$M402-SUM($N402:Q402),0)))),IF($N402="정액법",IF((U$27-$I402)&lt;0,0,IF((U$27-$I402)=0,$M402*$P402/12*(12-$J402+1),IF((U$27-$I402)&lt;$O402,$M402*$P402,IF((U$27-$I402)=$O402,$M402-SUM($Q402:T402),0))))))</f>
        <v>0</v>
      </c>
      <c r="V402" s="88">
        <f>IF($N402="정률법",IF((V$27-$I402)&lt;0,0,IF((V$27-$I402)=0,$M402*$P402/12*(12-$J402+1),IF((V$27-$I402)&lt;$O402,($M402-SUM($N402:R402))*$P402,IF((V$27-$I402)=$O402,$M402-SUM($N402:R402),0)))),IF($N402="정액법",IF((V$27-$I402)&lt;0,0,IF((V$27-$I402)=0,$M402*$P402/12*(12-$J402+1),IF((V$27-$I402)&lt;$O402,$M402*$P402,IF((V$27-$I402)=$O402,$M402-SUM($Q402:U402),0))))))</f>
        <v>0</v>
      </c>
      <c r="W402" s="88">
        <f>IF($N402="정률법",IF((W$27-$I402)&lt;0,0,IF((W$27-$I402)=0,$M402*$P402/12*(12-$J402+1),IF((W$27-$I402)&lt;$O402,($M402-SUM($N402:S402))*$P402,IF((W$27-$I402)=$O402,$M402-SUM($N402:S402),0)))),IF($N402="정액법",IF((W$27-$I402)&lt;0,0,IF((W$27-$I402)=0,$M402*$P402/12*(12-$J402+1),IF((W$27-$I402)&lt;$O402,$M402*$P402,IF((W$27-$I402)=$O402,$M402-SUM($Q402:V402),0))))))</f>
        <v>0</v>
      </c>
      <c r="X402" s="88">
        <f>IF($N402="정률법",IF((X$27-$I402)&lt;0,0,IF((X$27-$I402)=0,$M402*$P402/12*(12-$J402+1),IF((X$27-$I402)&lt;$O402,($M402-SUM($N402:T402))*$P402,IF((X$27-$I402)=$O402,$M402-SUM($N402:T402),0)))),IF($N402="정액법",IF((X$27-$I402)&lt;0,0,IF((X$27-$I402)=0,$M402*$P402/12*(12-$J402+1),IF((X$27-$I402)&lt;$O402,$M402*$P402,IF((X$27-$I402)=$O402,$M402-SUM($Q402:W402),0))))))</f>
        <v>0</v>
      </c>
      <c r="Y402" s="88">
        <f>IF($N402="정률법",IF((Y$27-$I402)&lt;0,0,IF((Y$27-$I402)=0,$M402*$P402/12*(12-$J402+1),IF((Y$27-$I402)&lt;$O402,($M402-SUM($N402:U402))*$P402,IF((Y$27-$I402)=$O402,$M402-SUM($N402:U402),0)))),IF($N402="정액법",IF((Y$27-$I402)&lt;0,0,IF((Y$27-$I402)=0,$M402*$P402/12*(12-$J402+1),IF((Y$27-$I402)&lt;$O402,$M402*$P402,IF((Y$27-$I402)=$O402,$M402-SUM($Q402:X402),0))))))</f>
        <v>0</v>
      </c>
      <c r="Z402" s="88">
        <f>IF($N402="정률법",IF((Z$27-$I402)&lt;0,0,IF((Z$27-$I402)=0,$M402*$P402/12*(12-$J402+1),IF((Z$27-$I402)&lt;$O402,($M402-SUM($N402:V402))*$P402,IF((Z$27-$I402)=$O402,$M402-SUM($N402:V402),0)))),IF($N402="정액법",IF((Z$27-$I402)&lt;0,0,IF((Z$27-$I402)=0,$M402*$P402/12*(12-$J402+1),IF((Z$27-$I402)&lt;$O402,$M402*$P402,IF((Z$27-$I402)=$O402,$M402-SUM($Q402:Y402),0))))))</f>
        <v>0</v>
      </c>
      <c r="AA402" s="88">
        <f>IF($N402="정률법",IF((AA$27-$I402)&lt;0,0,IF((AA$27-$I402)=0,$M402*$P402/12*(12-$J402+1),IF((AA$27-$I402)&lt;$O402,($M402-SUM($N402:W402))*$P402,IF((AA$27-$I402)=$O402,$M402-SUM($N402:W402),0)))),IF($N402="정액법",IF((AA$27-$I402)&lt;0,0,IF((AA$27-$I402)=0,$M402*$P402/12*(12-$J402+1),IF((AA$27-$I402)&lt;$O402,$M402*$P402,IF((AA$27-$I402)=$O402,$M402-SUM($Q402:Z402),0))))))</f>
        <v>0</v>
      </c>
      <c r="AB402" s="88">
        <f>IF($N402="정률법",IF((AB$27-$I402)&lt;0,0,IF((AB$27-$I402)=0,$M402*$P402/12*(12-$J402+1),IF((AB$27-$I402)&lt;$O402,($M402-SUM($N402:X402))*$P402,IF((AB$27-$I402)=$O402,$M402-SUM($N402:X402),0)))),IF($N402="정액법",IF((AB$27-$I402)&lt;0,0,IF((AB$27-$I402)=0,$M402*$P402/12*(12-$J402+1),IF((AB$27-$I402)&lt;$O402,$M402*$P402,IF((AB$27-$I402)=$O402,$M402-SUM($Q402:AA402),0))))))</f>
        <v>0</v>
      </c>
      <c r="AC402" s="88">
        <f>IF($N402="정률법",IF((AC$27-$I402)&lt;0,0,IF((AC$27-$I402)=0,$M402*$P402/12*(12-$J402+1),IF((AC$27-$I402)&lt;$O402,($M402-SUM($N402:Y402))*$P402,IF((AC$27-$I402)=$O402,$M402-SUM($N402:Y402),0)))),IF($N402="정액법",IF((AC$27-$I402)&lt;0,0,IF((AC$27-$I402)=0,$M402*$P402/12*(12-$J402+1),IF((AC$27-$I402)&lt;$O402,$M402*$P402,IF((AC$27-$I402)=$O402,$M402-SUM($Q402:AB402),0))))))</f>
        <v>0</v>
      </c>
      <c r="AD402" s="88">
        <f>IF($N402="정률법",IF((AD$27-$I402)&lt;0,0,IF((AD$27-$I402)=0,$M402*$P402/12*(12-$J402+1),IF((AD$27-$I402)&lt;$O402,($M402-SUM($N402:Z402))*$P402,IF((AD$27-$I402)=$O402,$M402-SUM($N402:Z402),0)))),IF($N402="정액법",IF((AD$27-$I402)&lt;0,0,IF((AD$27-$I402)=0,$M402*$P402/12*(12-$J402+1),IF((AD$27-$I402)&lt;$O402,$M402*$P402,IF((AD$27-$I402)=$O402,$M402-SUM($Q402:AC402),0))))))</f>
        <v>0</v>
      </c>
      <c r="AE402" s="89"/>
      <c r="AF402" s="90">
        <f t="shared" si="212"/>
        <v>0</v>
      </c>
      <c r="AG402" s="88">
        <f t="shared" si="210"/>
        <v>0</v>
      </c>
      <c r="AH402" s="91">
        <f t="shared" si="211"/>
        <v>0</v>
      </c>
      <c r="AI402" s="77"/>
      <c r="AJ402" s="77"/>
      <c r="AK402" s="77"/>
      <c r="AL402" s="77"/>
      <c r="AM402" s="77"/>
      <c r="AN402" s="92"/>
    </row>
    <row r="403" spans="2:40" s="47" customFormat="1" ht="13.5" hidden="1" outlineLevel="2">
      <c r="B403" s="76">
        <v>9</v>
      </c>
      <c r="C403" s="77"/>
      <c r="D403" s="77"/>
      <c r="E403" s="78"/>
      <c r="F403" s="77"/>
      <c r="G403" s="191"/>
      <c r="H403" s="79"/>
      <c r="I403" s="80">
        <f t="shared" si="200"/>
        <v>1900</v>
      </c>
      <c r="J403" s="81" t="str">
        <f t="shared" si="213"/>
        <v>01</v>
      </c>
      <c r="K403" s="82"/>
      <c r="L403" s="140"/>
      <c r="M403" s="83">
        <f t="shared" si="214"/>
        <v>0</v>
      </c>
      <c r="N403" s="141" t="s">
        <v>65</v>
      </c>
      <c r="O403" s="85">
        <v>3</v>
      </c>
      <c r="P403" s="86">
        <f>IF($N403="정액법",VLOOKUP($O403,[1]Data!$J$3:$L$62,2),IF($N403="정률법",VLOOKUP($O403,[1]Data!$J$3:$L$62,3),"입력검증"))</f>
        <v>0.33300000000000002</v>
      </c>
      <c r="Q403" s="108"/>
      <c r="R403" s="88">
        <f>IF($N403="정률법",IF((R$27-$I403)&lt;0,0,IF((R$27-$I403)=0,$M403*$P403/12*(12-$J403+1),IF((R$27-$I403)&lt;$O403,($M403-SUM($N403:N403))*$P403,IF((R$27-$I403)=$O403,$M403-SUM($N403:N403),0)))),IF($N403="정액법",IF((R$27-$I403)&lt;0,0,IF((R$27-$I403)=0,$M403*$P403/12*(12-$J403+1),IF((R$27-$I403)&lt;$O403,$M403*$P403,IF((R$27-$I403)=$O403,$M403-SUM($Q403:Q403),0))))))</f>
        <v>0</v>
      </c>
      <c r="S403" s="88">
        <f>IF($N403="정률법",IF((S$27-$I403)&lt;0,0,IF((S$27-$I403)=0,$M403*$P403/12*(12-$J403+1),IF((S$27-$I403)&lt;$O403,($M403-SUM($N403:O403))*$P403,IF((S$27-$I403)=$O403,$M403-SUM($N403:O403),0)))),IF($N403="정액법",IF((S$27-$I403)&lt;0,0,IF((S$27-$I403)=0,$M403*$P403/12*(12-$J403+1),IF((S$27-$I403)&lt;$O403,$M403*$P403,IF((S$27-$I403)=$O403,$M403-SUM($Q403:R403),0))))))</f>
        <v>0</v>
      </c>
      <c r="T403" s="88">
        <f>IF($N403="정률법",IF((T$27-$I403)&lt;0,0,IF((T$27-$I403)=0,$M403*$P403/12*(12-$J403+1),IF((T$27-$I403)&lt;$O403,($M403-SUM($N403:P403))*$P403,IF((T$27-$I403)=$O403,$M403-SUM($N403:P403),0)))),IF($N403="정액법",IF((T$27-$I403)&lt;0,0,IF((T$27-$I403)=0,$M403*$P403/12*(12-$J403+1),IF((T$27-$I403)&lt;$O403,$M403*$P403,IF((T$27-$I403)=$O403,$M403-SUM($Q403:S403),0))))))</f>
        <v>0</v>
      </c>
      <c r="U403" s="88">
        <f>IF($N403="정률법",IF((U$27-$I403)&lt;0,0,IF((U$27-$I403)=0,$M403*$P403/12*(12-$J403+1),IF((U$27-$I403)&lt;$O403,($M403-SUM($N403:Q403))*$P403,IF((U$27-$I403)=$O403,$M403-SUM($N403:Q403),0)))),IF($N403="정액법",IF((U$27-$I403)&lt;0,0,IF((U$27-$I403)=0,$M403*$P403/12*(12-$J403+1),IF((U$27-$I403)&lt;$O403,$M403*$P403,IF((U$27-$I403)=$O403,$M403-SUM($Q403:T403),0))))))</f>
        <v>0</v>
      </c>
      <c r="V403" s="88">
        <f>IF($N403="정률법",IF((V$27-$I403)&lt;0,0,IF((V$27-$I403)=0,$M403*$P403/12*(12-$J403+1),IF((V$27-$I403)&lt;$O403,($M403-SUM($N403:R403))*$P403,IF((V$27-$I403)=$O403,$M403-SUM($N403:R403),0)))),IF($N403="정액법",IF((V$27-$I403)&lt;0,0,IF((V$27-$I403)=0,$M403*$P403/12*(12-$J403+1),IF((V$27-$I403)&lt;$O403,$M403*$P403,IF((V$27-$I403)=$O403,$M403-SUM($Q403:U403),0))))))</f>
        <v>0</v>
      </c>
      <c r="W403" s="88">
        <f>IF($N403="정률법",IF((W$27-$I403)&lt;0,0,IF((W$27-$I403)=0,$M403*$P403/12*(12-$J403+1),IF((W$27-$I403)&lt;$O403,($M403-SUM($N403:S403))*$P403,IF((W$27-$I403)=$O403,$M403-SUM($N403:S403),0)))),IF($N403="정액법",IF((W$27-$I403)&lt;0,0,IF((W$27-$I403)=0,$M403*$P403/12*(12-$J403+1),IF((W$27-$I403)&lt;$O403,$M403*$P403,IF((W$27-$I403)=$O403,$M403-SUM($Q403:V403),0))))))</f>
        <v>0</v>
      </c>
      <c r="X403" s="88">
        <f>IF($N403="정률법",IF((X$27-$I403)&lt;0,0,IF((X$27-$I403)=0,$M403*$P403/12*(12-$J403+1),IF((X$27-$I403)&lt;$O403,($M403-SUM($N403:T403))*$P403,IF((X$27-$I403)=$O403,$M403-SUM($N403:T403),0)))),IF($N403="정액법",IF((X$27-$I403)&lt;0,0,IF((X$27-$I403)=0,$M403*$P403/12*(12-$J403+1),IF((X$27-$I403)&lt;$O403,$M403*$P403,IF((X$27-$I403)=$O403,$M403-SUM($Q403:W403),0))))))</f>
        <v>0</v>
      </c>
      <c r="Y403" s="88">
        <f>IF($N403="정률법",IF((Y$27-$I403)&lt;0,0,IF((Y$27-$I403)=0,$M403*$P403/12*(12-$J403+1),IF((Y$27-$I403)&lt;$O403,($M403-SUM($N403:U403))*$P403,IF((Y$27-$I403)=$O403,$M403-SUM($N403:U403),0)))),IF($N403="정액법",IF((Y$27-$I403)&lt;0,0,IF((Y$27-$I403)=0,$M403*$P403/12*(12-$J403+1),IF((Y$27-$I403)&lt;$O403,$M403*$P403,IF((Y$27-$I403)=$O403,$M403-SUM($Q403:X403),0))))))</f>
        <v>0</v>
      </c>
      <c r="Z403" s="88">
        <f>IF($N403="정률법",IF((Z$27-$I403)&lt;0,0,IF((Z$27-$I403)=0,$M403*$P403/12*(12-$J403+1),IF((Z$27-$I403)&lt;$O403,($M403-SUM($N403:V403))*$P403,IF((Z$27-$I403)=$O403,$M403-SUM($N403:V403),0)))),IF($N403="정액법",IF((Z$27-$I403)&lt;0,0,IF((Z$27-$I403)=0,$M403*$P403/12*(12-$J403+1),IF((Z$27-$I403)&lt;$O403,$M403*$P403,IF((Z$27-$I403)=$O403,$M403-SUM($Q403:Y403),0))))))</f>
        <v>0</v>
      </c>
      <c r="AA403" s="88">
        <f>IF($N403="정률법",IF((AA$27-$I403)&lt;0,0,IF((AA$27-$I403)=0,$M403*$P403/12*(12-$J403+1),IF((AA$27-$I403)&lt;$O403,($M403-SUM($N403:W403))*$P403,IF((AA$27-$I403)=$O403,$M403-SUM($N403:W403),0)))),IF($N403="정액법",IF((AA$27-$I403)&lt;0,0,IF((AA$27-$I403)=0,$M403*$P403/12*(12-$J403+1),IF((AA$27-$I403)&lt;$O403,$M403*$P403,IF((AA$27-$I403)=$O403,$M403-SUM($Q403:Z403),0))))))</f>
        <v>0</v>
      </c>
      <c r="AB403" s="88">
        <f>IF($N403="정률법",IF((AB$27-$I403)&lt;0,0,IF((AB$27-$I403)=0,$M403*$P403/12*(12-$J403+1),IF((AB$27-$I403)&lt;$O403,($M403-SUM($N403:X403))*$P403,IF((AB$27-$I403)=$O403,$M403-SUM($N403:X403),0)))),IF($N403="정액법",IF((AB$27-$I403)&lt;0,0,IF((AB$27-$I403)=0,$M403*$P403/12*(12-$J403+1),IF((AB$27-$I403)&lt;$O403,$M403*$P403,IF((AB$27-$I403)=$O403,$M403-SUM($Q403:AA403),0))))))</f>
        <v>0</v>
      </c>
      <c r="AC403" s="88">
        <f>IF($N403="정률법",IF((AC$27-$I403)&lt;0,0,IF((AC$27-$I403)=0,$M403*$P403/12*(12-$J403+1),IF((AC$27-$I403)&lt;$O403,($M403-SUM($N403:Y403))*$P403,IF((AC$27-$I403)=$O403,$M403-SUM($N403:Y403),0)))),IF($N403="정액법",IF((AC$27-$I403)&lt;0,0,IF((AC$27-$I403)=0,$M403*$P403/12*(12-$J403+1),IF((AC$27-$I403)&lt;$O403,$M403*$P403,IF((AC$27-$I403)=$O403,$M403-SUM($Q403:AB403),0))))))</f>
        <v>0</v>
      </c>
      <c r="AD403" s="88">
        <f>IF($N403="정률법",IF((AD$27-$I403)&lt;0,0,IF((AD$27-$I403)=0,$M403*$P403/12*(12-$J403+1),IF((AD$27-$I403)&lt;$O403,($M403-SUM($N403:Z403))*$P403,IF((AD$27-$I403)=$O403,$M403-SUM($N403:Z403),0)))),IF($N403="정액법",IF((AD$27-$I403)&lt;0,0,IF((AD$27-$I403)=0,$M403*$P403/12*(12-$J403+1),IF((AD$27-$I403)&lt;$O403,$M403*$P403,IF((AD$27-$I403)=$O403,$M403-SUM($Q403:AC403),0))))))</f>
        <v>0</v>
      </c>
      <c r="AE403" s="89"/>
      <c r="AF403" s="90">
        <f t="shared" si="212"/>
        <v>0</v>
      </c>
      <c r="AG403" s="88">
        <f t="shared" si="210"/>
        <v>0</v>
      </c>
      <c r="AH403" s="91">
        <f t="shared" si="211"/>
        <v>0</v>
      </c>
      <c r="AI403" s="77"/>
      <c r="AJ403" s="77"/>
      <c r="AK403" s="77"/>
      <c r="AL403" s="77"/>
      <c r="AM403" s="77"/>
      <c r="AN403" s="92"/>
    </row>
    <row r="404" spans="2:40" s="47" customFormat="1" ht="13.5" hidden="1" outlineLevel="2">
      <c r="B404" s="76">
        <v>10</v>
      </c>
      <c r="C404" s="77"/>
      <c r="D404" s="77"/>
      <c r="E404" s="78"/>
      <c r="F404" s="77"/>
      <c r="G404" s="191"/>
      <c r="H404" s="79"/>
      <c r="I404" s="80">
        <f t="shared" si="200"/>
        <v>1900</v>
      </c>
      <c r="J404" s="81" t="str">
        <f t="shared" si="213"/>
        <v>01</v>
      </c>
      <c r="K404" s="82"/>
      <c r="L404" s="140"/>
      <c r="M404" s="83">
        <f t="shared" si="214"/>
        <v>0</v>
      </c>
      <c r="N404" s="141" t="s">
        <v>65</v>
      </c>
      <c r="O404" s="85">
        <v>3</v>
      </c>
      <c r="P404" s="86">
        <f>IF($N404="정액법",VLOOKUP($O404,[1]Data!$J$3:$L$62,2),IF($N404="정률법",VLOOKUP($O404,[1]Data!$J$3:$L$62,3),"입력검증"))</f>
        <v>0.33300000000000002</v>
      </c>
      <c r="Q404" s="108"/>
      <c r="R404" s="88">
        <f>IF($N404="정률법",IF((R$27-$I404)&lt;0,0,IF((R$27-$I404)=0,$M404*$P404/12*(12-$J404+1),IF((R$27-$I404)&lt;$O404,($M404-SUM($N404:N404))*$P404,IF((R$27-$I404)=$O404,$M404-SUM($N404:N404),0)))),IF($N404="정액법",IF((R$27-$I404)&lt;0,0,IF((R$27-$I404)=0,$M404*$P404/12*(12-$J404+1),IF((R$27-$I404)&lt;$O404,$M404*$P404,IF((R$27-$I404)=$O404,$M404-SUM($Q404:Q404),0))))))</f>
        <v>0</v>
      </c>
      <c r="S404" s="88">
        <f>IF($N404="정률법",IF((S$27-$I404)&lt;0,0,IF((S$27-$I404)=0,$M404*$P404/12*(12-$J404+1),IF((S$27-$I404)&lt;$O404,($M404-SUM($N404:O404))*$P404,IF((S$27-$I404)=$O404,$M404-SUM($N404:O404),0)))),IF($N404="정액법",IF((S$27-$I404)&lt;0,0,IF((S$27-$I404)=0,$M404*$P404/12*(12-$J404+1),IF((S$27-$I404)&lt;$O404,$M404*$P404,IF((S$27-$I404)=$O404,$M404-SUM($Q404:R404),0))))))</f>
        <v>0</v>
      </c>
      <c r="T404" s="88">
        <f>IF($N404="정률법",IF((T$27-$I404)&lt;0,0,IF((T$27-$I404)=0,$M404*$P404/12*(12-$J404+1),IF((T$27-$I404)&lt;$O404,($M404-SUM($N404:P404))*$P404,IF((T$27-$I404)=$O404,$M404-SUM($N404:P404),0)))),IF($N404="정액법",IF((T$27-$I404)&lt;0,0,IF((T$27-$I404)=0,$M404*$P404/12*(12-$J404+1),IF((T$27-$I404)&lt;$O404,$M404*$P404,IF((T$27-$I404)=$O404,$M404-SUM($Q404:S404),0))))))</f>
        <v>0</v>
      </c>
      <c r="U404" s="88">
        <f>IF($N404="정률법",IF((U$27-$I404)&lt;0,0,IF((U$27-$I404)=0,$M404*$P404/12*(12-$J404+1),IF((U$27-$I404)&lt;$O404,($M404-SUM($N404:Q404))*$P404,IF((U$27-$I404)=$O404,$M404-SUM($N404:Q404),0)))),IF($N404="정액법",IF((U$27-$I404)&lt;0,0,IF((U$27-$I404)=0,$M404*$P404/12*(12-$J404+1),IF((U$27-$I404)&lt;$O404,$M404*$P404,IF((U$27-$I404)=$O404,$M404-SUM($Q404:T404),0))))))</f>
        <v>0</v>
      </c>
      <c r="V404" s="88">
        <f>IF($N404="정률법",IF((V$27-$I404)&lt;0,0,IF((V$27-$I404)=0,$M404*$P404/12*(12-$J404+1),IF((V$27-$I404)&lt;$O404,($M404-SUM($N404:R404))*$P404,IF((V$27-$I404)=$O404,$M404-SUM($N404:R404),0)))),IF($N404="정액법",IF((V$27-$I404)&lt;0,0,IF((V$27-$I404)=0,$M404*$P404/12*(12-$J404+1),IF((V$27-$I404)&lt;$O404,$M404*$P404,IF((V$27-$I404)=$O404,$M404-SUM($Q404:U404),0))))))</f>
        <v>0</v>
      </c>
      <c r="W404" s="88">
        <f>IF($N404="정률법",IF((W$27-$I404)&lt;0,0,IF((W$27-$I404)=0,$M404*$P404/12*(12-$J404+1),IF((W$27-$I404)&lt;$O404,($M404-SUM($N404:S404))*$P404,IF((W$27-$I404)=$O404,$M404-SUM($N404:S404),0)))),IF($N404="정액법",IF((W$27-$I404)&lt;0,0,IF((W$27-$I404)=0,$M404*$P404/12*(12-$J404+1),IF((W$27-$I404)&lt;$O404,$M404*$P404,IF((W$27-$I404)=$O404,$M404-SUM($Q404:V404),0))))))</f>
        <v>0</v>
      </c>
      <c r="X404" s="88">
        <f>IF($N404="정률법",IF((X$27-$I404)&lt;0,0,IF((X$27-$I404)=0,$M404*$P404/12*(12-$J404+1),IF((X$27-$I404)&lt;$O404,($M404-SUM($N404:T404))*$P404,IF((X$27-$I404)=$O404,$M404-SUM($N404:T404),0)))),IF($N404="정액법",IF((X$27-$I404)&lt;0,0,IF((X$27-$I404)=0,$M404*$P404/12*(12-$J404+1),IF((X$27-$I404)&lt;$O404,$M404*$P404,IF((X$27-$I404)=$O404,$M404-SUM($Q404:W404),0))))))</f>
        <v>0</v>
      </c>
      <c r="Y404" s="88">
        <f>IF($N404="정률법",IF((Y$27-$I404)&lt;0,0,IF((Y$27-$I404)=0,$M404*$P404/12*(12-$J404+1),IF((Y$27-$I404)&lt;$O404,($M404-SUM($N404:U404))*$P404,IF((Y$27-$I404)=$O404,$M404-SUM($N404:U404),0)))),IF($N404="정액법",IF((Y$27-$I404)&lt;0,0,IF((Y$27-$I404)=0,$M404*$P404/12*(12-$J404+1),IF((Y$27-$I404)&lt;$O404,$M404*$P404,IF((Y$27-$I404)=$O404,$M404-SUM($Q404:X404),0))))))</f>
        <v>0</v>
      </c>
      <c r="Z404" s="88">
        <f>IF($N404="정률법",IF((Z$27-$I404)&lt;0,0,IF((Z$27-$I404)=0,$M404*$P404/12*(12-$J404+1),IF((Z$27-$I404)&lt;$O404,($M404-SUM($N404:V404))*$P404,IF((Z$27-$I404)=$O404,$M404-SUM($N404:V404),0)))),IF($N404="정액법",IF((Z$27-$I404)&lt;0,0,IF((Z$27-$I404)=0,$M404*$P404/12*(12-$J404+1),IF((Z$27-$I404)&lt;$O404,$M404*$P404,IF((Z$27-$I404)=$O404,$M404-SUM($Q404:Y404),0))))))</f>
        <v>0</v>
      </c>
      <c r="AA404" s="88">
        <f>IF($N404="정률법",IF((AA$27-$I404)&lt;0,0,IF((AA$27-$I404)=0,$M404*$P404/12*(12-$J404+1),IF((AA$27-$I404)&lt;$O404,($M404-SUM($N404:W404))*$P404,IF((AA$27-$I404)=$O404,$M404-SUM($N404:W404),0)))),IF($N404="정액법",IF((AA$27-$I404)&lt;0,0,IF((AA$27-$I404)=0,$M404*$P404/12*(12-$J404+1),IF((AA$27-$I404)&lt;$O404,$M404*$P404,IF((AA$27-$I404)=$O404,$M404-SUM($Q404:Z404),0))))))</f>
        <v>0</v>
      </c>
      <c r="AB404" s="88">
        <f>IF($N404="정률법",IF((AB$27-$I404)&lt;0,0,IF((AB$27-$I404)=0,$M404*$P404/12*(12-$J404+1),IF((AB$27-$I404)&lt;$O404,($M404-SUM($N404:X404))*$P404,IF((AB$27-$I404)=$O404,$M404-SUM($N404:X404),0)))),IF($N404="정액법",IF((AB$27-$I404)&lt;0,0,IF((AB$27-$I404)=0,$M404*$P404/12*(12-$J404+1),IF((AB$27-$I404)&lt;$O404,$M404*$P404,IF((AB$27-$I404)=$O404,$M404-SUM($Q404:AA404),0))))))</f>
        <v>0</v>
      </c>
      <c r="AC404" s="88">
        <f>IF($N404="정률법",IF((AC$27-$I404)&lt;0,0,IF((AC$27-$I404)=0,$M404*$P404/12*(12-$J404+1),IF((AC$27-$I404)&lt;$O404,($M404-SUM($N404:Y404))*$P404,IF((AC$27-$I404)=$O404,$M404-SUM($N404:Y404),0)))),IF($N404="정액법",IF((AC$27-$I404)&lt;0,0,IF((AC$27-$I404)=0,$M404*$P404/12*(12-$J404+1),IF((AC$27-$I404)&lt;$O404,$M404*$P404,IF((AC$27-$I404)=$O404,$M404-SUM($Q404:AB404),0))))))</f>
        <v>0</v>
      </c>
      <c r="AD404" s="88">
        <f>IF($N404="정률법",IF((AD$27-$I404)&lt;0,0,IF((AD$27-$I404)=0,$M404*$P404/12*(12-$J404+1),IF((AD$27-$I404)&lt;$O404,($M404-SUM($N404:Z404))*$P404,IF((AD$27-$I404)=$O404,$M404-SUM($N404:Z404),0)))),IF($N404="정액법",IF((AD$27-$I404)&lt;0,0,IF((AD$27-$I404)=0,$M404*$P404/12*(12-$J404+1),IF((AD$27-$I404)&lt;$O404,$M404*$P404,IF((AD$27-$I404)=$O404,$M404-SUM($Q404:AC404),0))))))</f>
        <v>0</v>
      </c>
      <c r="AE404" s="89"/>
      <c r="AF404" s="90">
        <f t="shared" si="212"/>
        <v>0</v>
      </c>
      <c r="AG404" s="88">
        <f t="shared" si="210"/>
        <v>0</v>
      </c>
      <c r="AH404" s="91">
        <f t="shared" si="211"/>
        <v>0</v>
      </c>
      <c r="AI404" s="77"/>
      <c r="AJ404" s="77"/>
      <c r="AK404" s="77"/>
      <c r="AL404" s="77"/>
      <c r="AM404" s="77"/>
      <c r="AN404" s="92"/>
    </row>
    <row r="405" spans="2:40" s="47" customFormat="1" ht="13.5" hidden="1" outlineLevel="1">
      <c r="B405" s="94"/>
      <c r="C405" s="95" t="s">
        <v>66</v>
      </c>
      <c r="D405" s="94"/>
      <c r="E405" s="96"/>
      <c r="F405" s="94"/>
      <c r="G405" s="97">
        <f>+G395</f>
        <v>2012</v>
      </c>
      <c r="H405" s="98"/>
      <c r="I405" s="98"/>
      <c r="J405" s="98"/>
      <c r="K405" s="99">
        <f>SUM(K395:K404)</f>
        <v>0</v>
      </c>
      <c r="L405" s="99">
        <f>SUM(L395:L404)</f>
        <v>0</v>
      </c>
      <c r="M405" s="99">
        <f>SUM(M395:M404)</f>
        <v>0</v>
      </c>
      <c r="N405" s="96"/>
      <c r="O405" s="96"/>
      <c r="P405" s="100"/>
      <c r="Q405" s="101">
        <f>SUM(N395:N404)</f>
        <v>0</v>
      </c>
      <c r="R405" s="101">
        <f t="shared" ref="R405:AD405" si="215">SUM(R395:R404)</f>
        <v>0</v>
      </c>
      <c r="S405" s="101">
        <f t="shared" si="215"/>
        <v>0</v>
      </c>
      <c r="T405" s="101">
        <f t="shared" si="215"/>
        <v>0</v>
      </c>
      <c r="U405" s="101">
        <f t="shared" si="215"/>
        <v>0</v>
      </c>
      <c r="V405" s="101">
        <f t="shared" si="215"/>
        <v>0</v>
      </c>
      <c r="W405" s="101">
        <f t="shared" si="215"/>
        <v>0</v>
      </c>
      <c r="X405" s="101">
        <f t="shared" si="215"/>
        <v>0</v>
      </c>
      <c r="Y405" s="101">
        <f t="shared" si="215"/>
        <v>0</v>
      </c>
      <c r="Z405" s="101">
        <f t="shared" si="215"/>
        <v>0</v>
      </c>
      <c r="AA405" s="101">
        <f t="shared" si="215"/>
        <v>0</v>
      </c>
      <c r="AB405" s="101">
        <f t="shared" si="215"/>
        <v>0</v>
      </c>
      <c r="AC405" s="101">
        <f t="shared" si="215"/>
        <v>0</v>
      </c>
      <c r="AD405" s="102">
        <f t="shared" si="215"/>
        <v>0</v>
      </c>
      <c r="AE405" s="103"/>
      <c r="AF405" s="104">
        <f>SUM(AF395:AF404)</f>
        <v>0</v>
      </c>
      <c r="AG405" s="101">
        <f>SUM(AG395:AG404)</f>
        <v>0</v>
      </c>
      <c r="AH405" s="105">
        <f>SUM(AH395:AH404)</f>
        <v>0</v>
      </c>
      <c r="AI405" s="101"/>
      <c r="AJ405" s="101"/>
      <c r="AK405" s="101"/>
      <c r="AL405" s="101"/>
      <c r="AM405" s="101"/>
      <c r="AN405" s="106"/>
    </row>
    <row r="406" spans="2:40" s="47" customFormat="1" ht="13.5" hidden="1" outlineLevel="2">
      <c r="B406" s="76">
        <v>1</v>
      </c>
      <c r="C406" s="77"/>
      <c r="D406" s="77"/>
      <c r="E406" s="78"/>
      <c r="F406" s="77"/>
      <c r="G406" s="191">
        <v>2013</v>
      </c>
      <c r="H406" s="79"/>
      <c r="I406" s="80">
        <f>VALUE(LEFT(TEXT($H406,"yyyy-mm-dd"),4))</f>
        <v>1900</v>
      </c>
      <c r="J406" s="81" t="str">
        <f>MID(TEXT($H406,"yyyy-mm-dd"),6,2)</f>
        <v>01</v>
      </c>
      <c r="K406" s="82"/>
      <c r="L406" s="140"/>
      <c r="M406" s="83">
        <f>K406+L406</f>
        <v>0</v>
      </c>
      <c r="N406" s="141" t="s">
        <v>65</v>
      </c>
      <c r="O406" s="85">
        <v>3</v>
      </c>
      <c r="P406" s="86">
        <f>IF($N406="정액법",VLOOKUP($O406,[1]Data!$J$3:$L$62,2),IF($N406="정률법",VLOOKUP($O406,[1]Data!$J$3:$L$62,3),"입력검증"))</f>
        <v>0.33300000000000002</v>
      </c>
      <c r="Q406" s="108"/>
      <c r="R406" s="108"/>
      <c r="S406" s="88">
        <f>IF($N406="정률법",IF((S$27-$I406)&lt;0,0,IF((S$27-$I406)=0,$M406*$P406/12*(12-$J406+1),IF((S$27-$I406)&lt;$O406,($M406-SUM($N406:O406))*$P406,IF((S$27-$I406)=$O406,$M406-SUM($N406:O406),0)))),IF($N406="정액법",IF((S$27-$I406)&lt;0,0,IF((S$27-$I406)=0,$M406*$P406/12*(12-$J406+1),IF((S$27-$I406)&lt;$O406,$M406*$P406,IF((S$27-$I406)=$O406,$M406-SUM($Q406:R406),0))))))</f>
        <v>0</v>
      </c>
      <c r="T406" s="88">
        <f>IF($N406="정률법",IF((T$27-$I406)&lt;0,0,IF((T$27-$I406)=0,$M406*$P406/12*(12-$J406+1),IF((T$27-$I406)&lt;$O406,($M406-SUM($N406:P406))*$P406,IF((T$27-$I406)=$O406,$M406-SUM($N406:P406),0)))),IF($N406="정액법",IF((T$27-$I406)&lt;0,0,IF((T$27-$I406)=0,$M406*$P406/12*(12-$J406+1),IF((T$27-$I406)&lt;$O406,$M406*$P406,IF((T$27-$I406)=$O406,$M406-SUM($Q406:S406),0))))))</f>
        <v>0</v>
      </c>
      <c r="U406" s="88">
        <f>IF($N406="정률법",IF((U$27-$I406)&lt;0,0,IF((U$27-$I406)=0,$M406*$P406/12*(12-$J406+1),IF((U$27-$I406)&lt;$O406,($M406-SUM($N406:Q406))*$P406,IF((U$27-$I406)=$O406,$M406-SUM($N406:Q406),0)))),IF($N406="정액법",IF((U$27-$I406)&lt;0,0,IF((U$27-$I406)=0,$M406*$P406/12*(12-$J406+1),IF((U$27-$I406)&lt;$O406,$M406*$P406,IF((U$27-$I406)=$O406,$M406-SUM($Q406:T406),0))))))</f>
        <v>0</v>
      </c>
      <c r="V406" s="88">
        <f>IF($N406="정률법",IF((V$27-$I406)&lt;0,0,IF((V$27-$I406)=0,$M406*$P406/12*(12-$J406+1),IF((V$27-$I406)&lt;$O406,($M406-SUM($N406:R406))*$P406,IF((V$27-$I406)=$O406,$M406-SUM($N406:R406),0)))),IF($N406="정액법",IF((V$27-$I406)&lt;0,0,IF((V$27-$I406)=0,$M406*$P406/12*(12-$J406+1),IF((V$27-$I406)&lt;$O406,$M406*$P406,IF((V$27-$I406)=$O406,$M406-SUM($Q406:U406),0))))))</f>
        <v>0</v>
      </c>
      <c r="W406" s="88">
        <f>IF($N406="정률법",IF((W$27-$I406)&lt;0,0,IF((W$27-$I406)=0,$M406*$P406/12*(12-$J406+1),IF((W$27-$I406)&lt;$O406,($M406-SUM($N406:S406))*$P406,IF((W$27-$I406)=$O406,$M406-SUM($N406:S406),0)))),IF($N406="정액법",IF((W$27-$I406)&lt;0,0,IF((W$27-$I406)=0,$M406*$P406/12*(12-$J406+1),IF((W$27-$I406)&lt;$O406,$M406*$P406,IF((W$27-$I406)=$O406,$M406-SUM($Q406:V406),0))))))</f>
        <v>0</v>
      </c>
      <c r="X406" s="88">
        <f>IF($N406="정률법",IF((X$27-$I406)&lt;0,0,IF((X$27-$I406)=0,$M406*$P406/12*(12-$J406+1),IF((X$27-$I406)&lt;$O406,($M406-SUM($N406:T406))*$P406,IF((X$27-$I406)=$O406,$M406-SUM($N406:T406),0)))),IF($N406="정액법",IF((X$27-$I406)&lt;0,0,IF((X$27-$I406)=0,$M406*$P406/12*(12-$J406+1),IF((X$27-$I406)&lt;$O406,$M406*$P406,IF((X$27-$I406)=$O406,$M406-SUM($Q406:W406),0))))))</f>
        <v>0</v>
      </c>
      <c r="Y406" s="88">
        <f>IF($N406="정률법",IF((Y$27-$I406)&lt;0,0,IF((Y$27-$I406)=0,$M406*$P406/12*(12-$J406+1),IF((Y$27-$I406)&lt;$O406,($M406-SUM($N406:U406))*$P406,IF((Y$27-$I406)=$O406,$M406-SUM($N406:U406),0)))),IF($N406="정액법",IF((Y$27-$I406)&lt;0,0,IF((Y$27-$I406)=0,$M406*$P406/12*(12-$J406+1),IF((Y$27-$I406)&lt;$O406,$M406*$P406,IF((Y$27-$I406)=$O406,$M406-SUM($Q406:X406),0))))))</f>
        <v>0</v>
      </c>
      <c r="Z406" s="88">
        <f>IF($N406="정률법",IF((Z$27-$I406)&lt;0,0,IF((Z$27-$I406)=0,$M406*$P406/12*(12-$J406+1),IF((Z$27-$I406)&lt;$O406,($M406-SUM($N406:V406))*$P406,IF((Z$27-$I406)=$O406,$M406-SUM($N406:V406),0)))),IF($N406="정액법",IF((Z$27-$I406)&lt;0,0,IF((Z$27-$I406)=0,$M406*$P406/12*(12-$J406+1),IF((Z$27-$I406)&lt;$O406,$M406*$P406,IF((Z$27-$I406)=$O406,$M406-SUM($Q406:Y406),0))))))</f>
        <v>0</v>
      </c>
      <c r="AA406" s="88">
        <f>IF($N406="정률법",IF((AA$27-$I406)&lt;0,0,IF((AA$27-$I406)=0,$M406*$P406/12*(12-$J406+1),IF((AA$27-$I406)&lt;$O406,($M406-SUM($N406:W406))*$P406,IF((AA$27-$I406)=$O406,$M406-SUM($N406:W406),0)))),IF($N406="정액법",IF((AA$27-$I406)&lt;0,0,IF((AA$27-$I406)=0,$M406*$P406/12*(12-$J406+1),IF((AA$27-$I406)&lt;$O406,$M406*$P406,IF((AA$27-$I406)=$O406,$M406-SUM($Q406:Z406),0))))))</f>
        <v>0</v>
      </c>
      <c r="AB406" s="88">
        <f>IF($N406="정률법",IF((AB$27-$I406)&lt;0,0,IF((AB$27-$I406)=0,$M406*$P406/12*(12-$J406+1),IF((AB$27-$I406)&lt;$O406,($M406-SUM($N406:X406))*$P406,IF((AB$27-$I406)=$O406,$M406-SUM($N406:X406),0)))),IF($N406="정액법",IF((AB$27-$I406)&lt;0,0,IF((AB$27-$I406)=0,$M406*$P406/12*(12-$J406+1),IF((AB$27-$I406)&lt;$O406,$M406*$P406,IF((AB$27-$I406)=$O406,$M406-SUM($Q406:AA406),0))))))</f>
        <v>0</v>
      </c>
      <c r="AC406" s="88">
        <f>IF($N406="정률법",IF((AC$27-$I406)&lt;0,0,IF((AC$27-$I406)=0,$M406*$P406/12*(12-$J406+1),IF((AC$27-$I406)&lt;$O406,($M406-SUM($N406:Y406))*$P406,IF((AC$27-$I406)=$O406,$M406-SUM($N406:Y406),0)))),IF($N406="정액법",IF((AC$27-$I406)&lt;0,0,IF((AC$27-$I406)=0,$M406*$P406/12*(12-$J406+1),IF((AC$27-$I406)&lt;$O406,$M406*$P406,IF((AC$27-$I406)=$O406,$M406-SUM($Q406:AB406),0))))))</f>
        <v>0</v>
      </c>
      <c r="AD406" s="88">
        <f>IF($N406="정률법",IF((AD$27-$I406)&lt;0,0,IF((AD$27-$I406)=0,$M406*$P406/12*(12-$J406+1),IF((AD$27-$I406)&lt;$O406,($M406-SUM($N406:Z406))*$P406,IF((AD$27-$I406)=$O406,$M406-SUM($N406:Z406),0)))),IF($N406="정액법",IF((AD$27-$I406)&lt;0,0,IF((AD$27-$I406)=0,$M406*$P406/12*(12-$J406+1),IF((AD$27-$I406)&lt;$O406,$M406*$P406,IF((AD$27-$I406)=$O406,$M406-SUM($Q406:AC406),0))))))</f>
        <v>0</v>
      </c>
      <c r="AE406" s="89"/>
      <c r="AF406" s="90">
        <f>SUM(Q406:AE406)</f>
        <v>0</v>
      </c>
      <c r="AG406" s="88">
        <f t="shared" ref="AG406:AG415" si="216">M406-AF406</f>
        <v>0</v>
      </c>
      <c r="AH406" s="91">
        <f t="shared" ref="AH406:AH415" si="217">IFERROR(INT(AG406*K406/M406),0)</f>
        <v>0</v>
      </c>
      <c r="AI406" s="77"/>
      <c r="AJ406" s="77"/>
      <c r="AK406" s="77"/>
      <c r="AL406" s="77"/>
      <c r="AM406" s="77"/>
      <c r="AN406" s="92"/>
    </row>
    <row r="407" spans="2:40" s="47" customFormat="1" ht="13.5" hidden="1" outlineLevel="2">
      <c r="B407" s="76">
        <v>2</v>
      </c>
      <c r="C407" s="77"/>
      <c r="D407" s="77"/>
      <c r="E407" s="78"/>
      <c r="F407" s="77"/>
      <c r="G407" s="191"/>
      <c r="H407" s="79"/>
      <c r="I407" s="80">
        <f t="shared" ref="I407:I415" si="218">VALUE(LEFT(TEXT($H407,"yyyy-mm-dd"),4))</f>
        <v>1900</v>
      </c>
      <c r="J407" s="81" t="str">
        <f t="shared" ref="J407:J415" si="219">MID(TEXT($H407,"yyyy-mm-dd"),6,2)</f>
        <v>01</v>
      </c>
      <c r="K407" s="82"/>
      <c r="L407" s="140"/>
      <c r="M407" s="83">
        <f t="shared" ref="M407:M415" si="220">K407+L407</f>
        <v>0</v>
      </c>
      <c r="N407" s="141" t="s">
        <v>65</v>
      </c>
      <c r="O407" s="85">
        <v>3</v>
      </c>
      <c r="P407" s="86">
        <f>IF($N407="정액법",VLOOKUP($O407,[1]Data!$J$3:$L$62,2),IF($N407="정률법",VLOOKUP($O407,[1]Data!$J$3:$L$62,3),"입력검증"))</f>
        <v>0.33300000000000002</v>
      </c>
      <c r="Q407" s="108"/>
      <c r="R407" s="108"/>
      <c r="S407" s="88">
        <f>IF($N407="정률법",IF((S$27-$I407)&lt;0,0,IF((S$27-$I407)=0,$M407*$P407/12*(12-$J407+1),IF((S$27-$I407)&lt;$O407,($M407-SUM($N407:O407))*$P407,IF((S$27-$I407)=$O407,$M407-SUM($N407:O407),0)))),IF($N407="정액법",IF((S$27-$I407)&lt;0,0,IF((S$27-$I407)=0,$M407*$P407/12*(12-$J407+1),IF((S$27-$I407)&lt;$O407,$M407*$P407,IF((S$27-$I407)=$O407,$M407-SUM($Q407:R407),0))))))</f>
        <v>0</v>
      </c>
      <c r="T407" s="88">
        <f>IF($N407="정률법",IF((T$27-$I407)&lt;0,0,IF((T$27-$I407)=0,$M407*$P407/12*(12-$J407+1),IF((T$27-$I407)&lt;$O407,($M407-SUM($N407:P407))*$P407,IF((T$27-$I407)=$O407,$M407-SUM($N407:P407),0)))),IF($N407="정액법",IF((T$27-$I407)&lt;0,0,IF((T$27-$I407)=0,$M407*$P407/12*(12-$J407+1),IF((T$27-$I407)&lt;$O407,$M407*$P407,IF((T$27-$I407)=$O407,$M407-SUM($Q407:S407),0))))))</f>
        <v>0</v>
      </c>
      <c r="U407" s="88">
        <f>IF($N407="정률법",IF((U$27-$I407)&lt;0,0,IF((U$27-$I407)=0,$M407*$P407/12*(12-$J407+1),IF((U$27-$I407)&lt;$O407,($M407-SUM($N407:Q407))*$P407,IF((U$27-$I407)=$O407,$M407-SUM($N407:Q407),0)))),IF($N407="정액법",IF((U$27-$I407)&lt;0,0,IF((U$27-$I407)=0,$M407*$P407/12*(12-$J407+1),IF((U$27-$I407)&lt;$O407,$M407*$P407,IF((U$27-$I407)=$O407,$M407-SUM($Q407:T407),0))))))</f>
        <v>0</v>
      </c>
      <c r="V407" s="88">
        <f>IF($N407="정률법",IF((V$27-$I407)&lt;0,0,IF((V$27-$I407)=0,$M407*$P407/12*(12-$J407+1),IF((V$27-$I407)&lt;$O407,($M407-SUM($N407:R407))*$P407,IF((V$27-$I407)=$O407,$M407-SUM($N407:R407),0)))),IF($N407="정액법",IF((V$27-$I407)&lt;0,0,IF((V$27-$I407)=0,$M407*$P407/12*(12-$J407+1),IF((V$27-$I407)&lt;$O407,$M407*$P407,IF((V$27-$I407)=$O407,$M407-SUM($Q407:U407),0))))))</f>
        <v>0</v>
      </c>
      <c r="W407" s="88">
        <f>IF($N407="정률법",IF((W$27-$I407)&lt;0,0,IF((W$27-$I407)=0,$M407*$P407/12*(12-$J407+1),IF((W$27-$I407)&lt;$O407,($M407-SUM($N407:S407))*$P407,IF((W$27-$I407)=$O407,$M407-SUM($N407:S407),0)))),IF($N407="정액법",IF((W$27-$I407)&lt;0,0,IF((W$27-$I407)=0,$M407*$P407/12*(12-$J407+1),IF((W$27-$I407)&lt;$O407,$M407*$P407,IF((W$27-$I407)=$O407,$M407-SUM($Q407:V407),0))))))</f>
        <v>0</v>
      </c>
      <c r="X407" s="88">
        <f>IF($N407="정률법",IF((X$27-$I407)&lt;0,0,IF((X$27-$I407)=0,$M407*$P407/12*(12-$J407+1),IF((X$27-$I407)&lt;$O407,($M407-SUM($N407:T407))*$P407,IF((X$27-$I407)=$O407,$M407-SUM($N407:T407),0)))),IF($N407="정액법",IF((X$27-$I407)&lt;0,0,IF((X$27-$I407)=0,$M407*$P407/12*(12-$J407+1),IF((X$27-$I407)&lt;$O407,$M407*$P407,IF((X$27-$I407)=$O407,$M407-SUM($Q407:W407),0))))))</f>
        <v>0</v>
      </c>
      <c r="Y407" s="88">
        <f>IF($N407="정률법",IF((Y$27-$I407)&lt;0,0,IF((Y$27-$I407)=0,$M407*$P407/12*(12-$J407+1),IF((Y$27-$I407)&lt;$O407,($M407-SUM($N407:U407))*$P407,IF((Y$27-$I407)=$O407,$M407-SUM($N407:U407),0)))),IF($N407="정액법",IF((Y$27-$I407)&lt;0,0,IF((Y$27-$I407)=0,$M407*$P407/12*(12-$J407+1),IF((Y$27-$I407)&lt;$O407,$M407*$P407,IF((Y$27-$I407)=$O407,$M407-SUM($Q407:X407),0))))))</f>
        <v>0</v>
      </c>
      <c r="Z407" s="88">
        <f>IF($N407="정률법",IF((Z$27-$I407)&lt;0,0,IF((Z$27-$I407)=0,$M407*$P407/12*(12-$J407+1),IF((Z$27-$I407)&lt;$O407,($M407-SUM($N407:V407))*$P407,IF((Z$27-$I407)=$O407,$M407-SUM($N407:V407),0)))),IF($N407="정액법",IF((Z$27-$I407)&lt;0,0,IF((Z$27-$I407)=0,$M407*$P407/12*(12-$J407+1),IF((Z$27-$I407)&lt;$O407,$M407*$P407,IF((Z$27-$I407)=$O407,$M407-SUM($Q407:Y407),0))))))</f>
        <v>0</v>
      </c>
      <c r="AA407" s="88">
        <f>IF($N407="정률법",IF((AA$27-$I407)&lt;0,0,IF((AA$27-$I407)=0,$M407*$P407/12*(12-$J407+1),IF((AA$27-$I407)&lt;$O407,($M407-SUM($N407:W407))*$P407,IF((AA$27-$I407)=$O407,$M407-SUM($N407:W407),0)))),IF($N407="정액법",IF((AA$27-$I407)&lt;0,0,IF((AA$27-$I407)=0,$M407*$P407/12*(12-$J407+1),IF((AA$27-$I407)&lt;$O407,$M407*$P407,IF((AA$27-$I407)=$O407,$M407-SUM($Q407:Z407),0))))))</f>
        <v>0</v>
      </c>
      <c r="AB407" s="88">
        <f>IF($N407="정률법",IF((AB$27-$I407)&lt;0,0,IF((AB$27-$I407)=0,$M407*$P407/12*(12-$J407+1),IF((AB$27-$I407)&lt;$O407,($M407-SUM($N407:X407))*$P407,IF((AB$27-$I407)=$O407,$M407-SUM($N407:X407),0)))),IF($N407="정액법",IF((AB$27-$I407)&lt;0,0,IF((AB$27-$I407)=0,$M407*$P407/12*(12-$J407+1),IF((AB$27-$I407)&lt;$O407,$M407*$P407,IF((AB$27-$I407)=$O407,$M407-SUM($Q407:AA407),0))))))</f>
        <v>0</v>
      </c>
      <c r="AC407" s="88">
        <f>IF($N407="정률법",IF((AC$27-$I407)&lt;0,0,IF((AC$27-$I407)=0,$M407*$P407/12*(12-$J407+1),IF((AC$27-$I407)&lt;$O407,($M407-SUM($N407:Y407))*$P407,IF((AC$27-$I407)=$O407,$M407-SUM($N407:Y407),0)))),IF($N407="정액법",IF((AC$27-$I407)&lt;0,0,IF((AC$27-$I407)=0,$M407*$P407/12*(12-$J407+1),IF((AC$27-$I407)&lt;$O407,$M407*$P407,IF((AC$27-$I407)=$O407,$M407-SUM($Q407:AB407),0))))))</f>
        <v>0</v>
      </c>
      <c r="AD407" s="88">
        <f>IF($N407="정률법",IF((AD$27-$I407)&lt;0,0,IF((AD$27-$I407)=0,$M407*$P407/12*(12-$J407+1),IF((AD$27-$I407)&lt;$O407,($M407-SUM($N407:Z407))*$P407,IF((AD$27-$I407)=$O407,$M407-SUM($N407:Z407),0)))),IF($N407="정액법",IF((AD$27-$I407)&lt;0,0,IF((AD$27-$I407)=0,$M407*$P407/12*(12-$J407+1),IF((AD$27-$I407)&lt;$O407,$M407*$P407,IF((AD$27-$I407)=$O407,$M407-SUM($Q407:AC407),0))))))</f>
        <v>0</v>
      </c>
      <c r="AE407" s="89"/>
      <c r="AF407" s="90">
        <f t="shared" ref="AF407:AF415" si="221">SUM(Q407:AE407)</f>
        <v>0</v>
      </c>
      <c r="AG407" s="88">
        <f t="shared" si="216"/>
        <v>0</v>
      </c>
      <c r="AH407" s="91">
        <f t="shared" si="217"/>
        <v>0</v>
      </c>
      <c r="AI407" s="77"/>
      <c r="AJ407" s="77"/>
      <c r="AK407" s="77"/>
      <c r="AL407" s="77"/>
      <c r="AM407" s="77"/>
      <c r="AN407" s="92"/>
    </row>
    <row r="408" spans="2:40" s="47" customFormat="1" ht="13.5" hidden="1" outlineLevel="2">
      <c r="B408" s="76">
        <v>3</v>
      </c>
      <c r="C408" s="77"/>
      <c r="D408" s="77"/>
      <c r="E408" s="78"/>
      <c r="F408" s="77"/>
      <c r="G408" s="191"/>
      <c r="H408" s="79"/>
      <c r="I408" s="80">
        <f t="shared" si="218"/>
        <v>1900</v>
      </c>
      <c r="J408" s="81" t="str">
        <f t="shared" si="219"/>
        <v>01</v>
      </c>
      <c r="K408" s="82"/>
      <c r="L408" s="140"/>
      <c r="M408" s="83">
        <f t="shared" si="220"/>
        <v>0</v>
      </c>
      <c r="N408" s="141" t="s">
        <v>65</v>
      </c>
      <c r="O408" s="85">
        <v>3</v>
      </c>
      <c r="P408" s="86">
        <f>IF($N408="정액법",VLOOKUP($O408,[1]Data!$J$3:$L$62,2),IF($N408="정률법",VLOOKUP($O408,[1]Data!$J$3:$L$62,3),"입력검증"))</f>
        <v>0.33300000000000002</v>
      </c>
      <c r="Q408" s="108"/>
      <c r="R408" s="108"/>
      <c r="S408" s="88">
        <f>IF($N408="정률법",IF((S$27-$I408)&lt;0,0,IF((S$27-$I408)=0,$M408*$P408/12*(12-$J408+1),IF((S$27-$I408)&lt;$O408,($M408-SUM($N408:O408))*$P408,IF((S$27-$I408)=$O408,$M408-SUM($N408:O408),0)))),IF($N408="정액법",IF((S$27-$I408)&lt;0,0,IF((S$27-$I408)=0,$M408*$P408/12*(12-$J408+1),IF((S$27-$I408)&lt;$O408,$M408*$P408,IF((S$27-$I408)=$O408,$M408-SUM($Q408:R408),0))))))</f>
        <v>0</v>
      </c>
      <c r="T408" s="88">
        <f>IF($N408="정률법",IF((T$27-$I408)&lt;0,0,IF((T$27-$I408)=0,$M408*$P408/12*(12-$J408+1),IF((T$27-$I408)&lt;$O408,($M408-SUM($N408:P408))*$P408,IF((T$27-$I408)=$O408,$M408-SUM($N408:P408),0)))),IF($N408="정액법",IF((T$27-$I408)&lt;0,0,IF((T$27-$I408)=0,$M408*$P408/12*(12-$J408+1),IF((T$27-$I408)&lt;$O408,$M408*$P408,IF((T$27-$I408)=$O408,$M408-SUM($Q408:S408),0))))))</f>
        <v>0</v>
      </c>
      <c r="U408" s="88">
        <f>IF($N408="정률법",IF((U$27-$I408)&lt;0,0,IF((U$27-$I408)=0,$M408*$P408/12*(12-$J408+1),IF((U$27-$I408)&lt;$O408,($M408-SUM($N408:Q408))*$P408,IF((U$27-$I408)=$O408,$M408-SUM($N408:Q408),0)))),IF($N408="정액법",IF((U$27-$I408)&lt;0,0,IF((U$27-$I408)=0,$M408*$P408/12*(12-$J408+1),IF((U$27-$I408)&lt;$O408,$M408*$P408,IF((U$27-$I408)=$O408,$M408-SUM($Q408:T408),0))))))</f>
        <v>0</v>
      </c>
      <c r="V408" s="88">
        <f>IF($N408="정률법",IF((V$27-$I408)&lt;0,0,IF((V$27-$I408)=0,$M408*$P408/12*(12-$J408+1),IF((V$27-$I408)&lt;$O408,($M408-SUM($N408:R408))*$P408,IF((V$27-$I408)=$O408,$M408-SUM($N408:R408),0)))),IF($N408="정액법",IF((V$27-$I408)&lt;0,0,IF((V$27-$I408)=0,$M408*$P408/12*(12-$J408+1),IF((V$27-$I408)&lt;$O408,$M408*$P408,IF((V$27-$I408)=$O408,$M408-SUM($Q408:U408),0))))))</f>
        <v>0</v>
      </c>
      <c r="W408" s="88">
        <f>IF($N408="정률법",IF((W$27-$I408)&lt;0,0,IF((W$27-$I408)=0,$M408*$P408/12*(12-$J408+1),IF((W$27-$I408)&lt;$O408,($M408-SUM($N408:S408))*$P408,IF((W$27-$I408)=$O408,$M408-SUM($N408:S408),0)))),IF($N408="정액법",IF((W$27-$I408)&lt;0,0,IF((W$27-$I408)=0,$M408*$P408/12*(12-$J408+1),IF((W$27-$I408)&lt;$O408,$M408*$P408,IF((W$27-$I408)=$O408,$M408-SUM($Q408:V408),0))))))</f>
        <v>0</v>
      </c>
      <c r="X408" s="88">
        <f>IF($N408="정률법",IF((X$27-$I408)&lt;0,0,IF((X$27-$I408)=0,$M408*$P408/12*(12-$J408+1),IF((X$27-$I408)&lt;$O408,($M408-SUM($N408:T408))*$P408,IF((X$27-$I408)=$O408,$M408-SUM($N408:T408),0)))),IF($N408="정액법",IF((X$27-$I408)&lt;0,0,IF((X$27-$I408)=0,$M408*$P408/12*(12-$J408+1),IF((X$27-$I408)&lt;$O408,$M408*$P408,IF((X$27-$I408)=$O408,$M408-SUM($Q408:W408),0))))))</f>
        <v>0</v>
      </c>
      <c r="Y408" s="88">
        <f>IF($N408="정률법",IF((Y$27-$I408)&lt;0,0,IF((Y$27-$I408)=0,$M408*$P408/12*(12-$J408+1),IF((Y$27-$I408)&lt;$O408,($M408-SUM($N408:U408))*$P408,IF((Y$27-$I408)=$O408,$M408-SUM($N408:U408),0)))),IF($N408="정액법",IF((Y$27-$I408)&lt;0,0,IF((Y$27-$I408)=0,$M408*$P408/12*(12-$J408+1),IF((Y$27-$I408)&lt;$O408,$M408*$P408,IF((Y$27-$I408)=$O408,$M408-SUM($Q408:X408),0))))))</f>
        <v>0</v>
      </c>
      <c r="Z408" s="88">
        <f>IF($N408="정률법",IF((Z$27-$I408)&lt;0,0,IF((Z$27-$I408)=0,$M408*$P408/12*(12-$J408+1),IF((Z$27-$I408)&lt;$O408,($M408-SUM($N408:V408))*$P408,IF((Z$27-$I408)=$O408,$M408-SUM($N408:V408),0)))),IF($N408="정액법",IF((Z$27-$I408)&lt;0,0,IF((Z$27-$I408)=0,$M408*$P408/12*(12-$J408+1),IF((Z$27-$I408)&lt;$O408,$M408*$P408,IF((Z$27-$I408)=$O408,$M408-SUM($Q408:Y408),0))))))</f>
        <v>0</v>
      </c>
      <c r="AA408" s="88">
        <f>IF($N408="정률법",IF((AA$27-$I408)&lt;0,0,IF((AA$27-$I408)=0,$M408*$P408/12*(12-$J408+1),IF((AA$27-$I408)&lt;$O408,($M408-SUM($N408:W408))*$P408,IF((AA$27-$I408)=$O408,$M408-SUM($N408:W408),0)))),IF($N408="정액법",IF((AA$27-$I408)&lt;0,0,IF((AA$27-$I408)=0,$M408*$P408/12*(12-$J408+1),IF((AA$27-$I408)&lt;$O408,$M408*$P408,IF((AA$27-$I408)=$O408,$M408-SUM($Q408:Z408),0))))))</f>
        <v>0</v>
      </c>
      <c r="AB408" s="88">
        <f>IF($N408="정률법",IF((AB$27-$I408)&lt;0,0,IF((AB$27-$I408)=0,$M408*$P408/12*(12-$J408+1),IF((AB$27-$I408)&lt;$O408,($M408-SUM($N408:X408))*$P408,IF((AB$27-$I408)=$O408,$M408-SUM($N408:X408),0)))),IF($N408="정액법",IF((AB$27-$I408)&lt;0,0,IF((AB$27-$I408)=0,$M408*$P408/12*(12-$J408+1),IF((AB$27-$I408)&lt;$O408,$M408*$P408,IF((AB$27-$I408)=$O408,$M408-SUM($Q408:AA408),0))))))</f>
        <v>0</v>
      </c>
      <c r="AC408" s="88">
        <f>IF($N408="정률법",IF((AC$27-$I408)&lt;0,0,IF((AC$27-$I408)=0,$M408*$P408/12*(12-$J408+1),IF((AC$27-$I408)&lt;$O408,($M408-SUM($N408:Y408))*$P408,IF((AC$27-$I408)=$O408,$M408-SUM($N408:Y408),0)))),IF($N408="정액법",IF((AC$27-$I408)&lt;0,0,IF((AC$27-$I408)=0,$M408*$P408/12*(12-$J408+1),IF((AC$27-$I408)&lt;$O408,$M408*$P408,IF((AC$27-$I408)=$O408,$M408-SUM($Q408:AB408),0))))))</f>
        <v>0</v>
      </c>
      <c r="AD408" s="88">
        <f>IF($N408="정률법",IF((AD$27-$I408)&lt;0,0,IF((AD$27-$I408)=0,$M408*$P408/12*(12-$J408+1),IF((AD$27-$I408)&lt;$O408,($M408-SUM($N408:Z408))*$P408,IF((AD$27-$I408)=$O408,$M408-SUM($N408:Z408),0)))),IF($N408="정액법",IF((AD$27-$I408)&lt;0,0,IF((AD$27-$I408)=0,$M408*$P408/12*(12-$J408+1),IF((AD$27-$I408)&lt;$O408,$M408*$P408,IF((AD$27-$I408)=$O408,$M408-SUM($Q408:AC408),0))))))</f>
        <v>0</v>
      </c>
      <c r="AE408" s="89"/>
      <c r="AF408" s="90">
        <f t="shared" si="221"/>
        <v>0</v>
      </c>
      <c r="AG408" s="88">
        <f t="shared" si="216"/>
        <v>0</v>
      </c>
      <c r="AH408" s="91">
        <f t="shared" si="217"/>
        <v>0</v>
      </c>
      <c r="AI408" s="77"/>
      <c r="AJ408" s="77"/>
      <c r="AK408" s="77"/>
      <c r="AL408" s="77"/>
      <c r="AM408" s="77"/>
      <c r="AN408" s="92"/>
    </row>
    <row r="409" spans="2:40" s="47" customFormat="1" ht="13.5" hidden="1" outlineLevel="2">
      <c r="B409" s="76">
        <v>4</v>
      </c>
      <c r="C409" s="77"/>
      <c r="D409" s="77"/>
      <c r="E409" s="78"/>
      <c r="F409" s="77"/>
      <c r="G409" s="191"/>
      <c r="H409" s="79"/>
      <c r="I409" s="80">
        <f t="shared" si="218"/>
        <v>1900</v>
      </c>
      <c r="J409" s="81" t="str">
        <f t="shared" si="219"/>
        <v>01</v>
      </c>
      <c r="K409" s="82"/>
      <c r="L409" s="140"/>
      <c r="M409" s="83">
        <f t="shared" si="220"/>
        <v>0</v>
      </c>
      <c r="N409" s="141" t="s">
        <v>65</v>
      </c>
      <c r="O409" s="85">
        <v>3</v>
      </c>
      <c r="P409" s="86">
        <f>IF($N409="정액법",VLOOKUP($O409,[1]Data!$J$3:$L$62,2),IF($N409="정률법",VLOOKUP($O409,[1]Data!$J$3:$L$62,3),"입력검증"))</f>
        <v>0.33300000000000002</v>
      </c>
      <c r="Q409" s="108"/>
      <c r="R409" s="108"/>
      <c r="S409" s="88">
        <f>IF($N409="정률법",IF((S$27-$I409)&lt;0,0,IF((S$27-$I409)=0,$M409*$P409/12*(12-$J409+1),IF((S$27-$I409)&lt;$O409,($M409-SUM($N409:O409))*$P409,IF((S$27-$I409)=$O409,$M409-SUM($N409:O409),0)))),IF($N409="정액법",IF((S$27-$I409)&lt;0,0,IF((S$27-$I409)=0,$M409*$P409/12*(12-$J409+1),IF((S$27-$I409)&lt;$O409,$M409*$P409,IF((S$27-$I409)=$O409,$M409-SUM($Q409:R409),0))))))</f>
        <v>0</v>
      </c>
      <c r="T409" s="88">
        <f>IF($N409="정률법",IF((T$27-$I409)&lt;0,0,IF((T$27-$I409)=0,$M409*$P409/12*(12-$J409+1),IF((T$27-$I409)&lt;$O409,($M409-SUM($N409:P409))*$P409,IF((T$27-$I409)=$O409,$M409-SUM($N409:P409),0)))),IF($N409="정액법",IF((T$27-$I409)&lt;0,0,IF((T$27-$I409)=0,$M409*$P409/12*(12-$J409+1),IF((T$27-$I409)&lt;$O409,$M409*$P409,IF((T$27-$I409)=$O409,$M409-SUM($Q409:S409),0))))))</f>
        <v>0</v>
      </c>
      <c r="U409" s="88">
        <f>IF($N409="정률법",IF((U$27-$I409)&lt;0,0,IF((U$27-$I409)=0,$M409*$P409/12*(12-$J409+1),IF((U$27-$I409)&lt;$O409,($M409-SUM($N409:Q409))*$P409,IF((U$27-$I409)=$O409,$M409-SUM($N409:Q409),0)))),IF($N409="정액법",IF((U$27-$I409)&lt;0,0,IF((U$27-$I409)=0,$M409*$P409/12*(12-$J409+1),IF((U$27-$I409)&lt;$O409,$M409*$P409,IF((U$27-$I409)=$O409,$M409-SUM($Q409:T409),0))))))</f>
        <v>0</v>
      </c>
      <c r="V409" s="88">
        <f>IF($N409="정률법",IF((V$27-$I409)&lt;0,0,IF((V$27-$I409)=0,$M409*$P409/12*(12-$J409+1),IF((V$27-$I409)&lt;$O409,($M409-SUM($N409:R409))*$P409,IF((V$27-$I409)=$O409,$M409-SUM($N409:R409),0)))),IF($N409="정액법",IF((V$27-$I409)&lt;0,0,IF((V$27-$I409)=0,$M409*$P409/12*(12-$J409+1),IF((V$27-$I409)&lt;$O409,$M409*$P409,IF((V$27-$I409)=$O409,$M409-SUM($Q409:U409),0))))))</f>
        <v>0</v>
      </c>
      <c r="W409" s="88">
        <f>IF($N409="정률법",IF((W$27-$I409)&lt;0,0,IF((W$27-$I409)=0,$M409*$P409/12*(12-$J409+1),IF((W$27-$I409)&lt;$O409,($M409-SUM($N409:S409))*$P409,IF((W$27-$I409)=$O409,$M409-SUM($N409:S409),0)))),IF($N409="정액법",IF((W$27-$I409)&lt;0,0,IF((W$27-$I409)=0,$M409*$P409/12*(12-$J409+1),IF((W$27-$I409)&lt;$O409,$M409*$P409,IF((W$27-$I409)=$O409,$M409-SUM($Q409:V409),0))))))</f>
        <v>0</v>
      </c>
      <c r="X409" s="88">
        <f>IF($N409="정률법",IF((X$27-$I409)&lt;0,0,IF((X$27-$I409)=0,$M409*$P409/12*(12-$J409+1),IF((X$27-$I409)&lt;$O409,($M409-SUM($N409:T409))*$P409,IF((X$27-$I409)=$O409,$M409-SUM($N409:T409),0)))),IF($N409="정액법",IF((X$27-$I409)&lt;0,0,IF((X$27-$I409)=0,$M409*$P409/12*(12-$J409+1),IF((X$27-$I409)&lt;$O409,$M409*$P409,IF((X$27-$I409)=$O409,$M409-SUM($Q409:W409),0))))))</f>
        <v>0</v>
      </c>
      <c r="Y409" s="88">
        <f>IF($N409="정률법",IF((Y$27-$I409)&lt;0,0,IF((Y$27-$I409)=0,$M409*$P409/12*(12-$J409+1),IF((Y$27-$I409)&lt;$O409,($M409-SUM($N409:U409))*$P409,IF((Y$27-$I409)=$O409,$M409-SUM($N409:U409),0)))),IF($N409="정액법",IF((Y$27-$I409)&lt;0,0,IF((Y$27-$I409)=0,$M409*$P409/12*(12-$J409+1),IF((Y$27-$I409)&lt;$O409,$M409*$P409,IF((Y$27-$I409)=$O409,$M409-SUM($Q409:X409),0))))))</f>
        <v>0</v>
      </c>
      <c r="Z409" s="88">
        <f>IF($N409="정률법",IF((Z$27-$I409)&lt;0,0,IF((Z$27-$I409)=0,$M409*$P409/12*(12-$J409+1),IF((Z$27-$I409)&lt;$O409,($M409-SUM($N409:V409))*$P409,IF((Z$27-$I409)=$O409,$M409-SUM($N409:V409),0)))),IF($N409="정액법",IF((Z$27-$I409)&lt;0,0,IF((Z$27-$I409)=0,$M409*$P409/12*(12-$J409+1),IF((Z$27-$I409)&lt;$O409,$M409*$P409,IF((Z$27-$I409)=$O409,$M409-SUM($Q409:Y409),0))))))</f>
        <v>0</v>
      </c>
      <c r="AA409" s="88">
        <f>IF($N409="정률법",IF((AA$27-$I409)&lt;0,0,IF((AA$27-$I409)=0,$M409*$P409/12*(12-$J409+1),IF((AA$27-$I409)&lt;$O409,($M409-SUM($N409:W409))*$P409,IF((AA$27-$I409)=$O409,$M409-SUM($N409:W409),0)))),IF($N409="정액법",IF((AA$27-$I409)&lt;0,0,IF((AA$27-$I409)=0,$M409*$P409/12*(12-$J409+1),IF((AA$27-$I409)&lt;$O409,$M409*$P409,IF((AA$27-$I409)=$O409,$M409-SUM($Q409:Z409),0))))))</f>
        <v>0</v>
      </c>
      <c r="AB409" s="88">
        <f>IF($N409="정률법",IF((AB$27-$I409)&lt;0,0,IF((AB$27-$I409)=0,$M409*$P409/12*(12-$J409+1),IF((AB$27-$I409)&lt;$O409,($M409-SUM($N409:X409))*$P409,IF((AB$27-$I409)=$O409,$M409-SUM($N409:X409),0)))),IF($N409="정액법",IF((AB$27-$I409)&lt;0,0,IF((AB$27-$I409)=0,$M409*$P409/12*(12-$J409+1),IF((AB$27-$I409)&lt;$O409,$M409*$P409,IF((AB$27-$I409)=$O409,$M409-SUM($Q409:AA409),0))))))</f>
        <v>0</v>
      </c>
      <c r="AC409" s="88">
        <f>IF($N409="정률법",IF((AC$27-$I409)&lt;0,0,IF((AC$27-$I409)=0,$M409*$P409/12*(12-$J409+1),IF((AC$27-$I409)&lt;$O409,($M409-SUM($N409:Y409))*$P409,IF((AC$27-$I409)=$O409,$M409-SUM($N409:Y409),0)))),IF($N409="정액법",IF((AC$27-$I409)&lt;0,0,IF((AC$27-$I409)=0,$M409*$P409/12*(12-$J409+1),IF((AC$27-$I409)&lt;$O409,$M409*$P409,IF((AC$27-$I409)=$O409,$M409-SUM($Q409:AB409),0))))))</f>
        <v>0</v>
      </c>
      <c r="AD409" s="88">
        <f>IF($N409="정률법",IF((AD$27-$I409)&lt;0,0,IF((AD$27-$I409)=0,$M409*$P409/12*(12-$J409+1),IF((AD$27-$I409)&lt;$O409,($M409-SUM($N409:Z409))*$P409,IF((AD$27-$I409)=$O409,$M409-SUM($N409:Z409),0)))),IF($N409="정액법",IF((AD$27-$I409)&lt;0,0,IF((AD$27-$I409)=0,$M409*$P409/12*(12-$J409+1),IF((AD$27-$I409)&lt;$O409,$M409*$P409,IF((AD$27-$I409)=$O409,$M409-SUM($Q409:AC409),0))))))</f>
        <v>0</v>
      </c>
      <c r="AE409" s="89"/>
      <c r="AF409" s="90">
        <f t="shared" si="221"/>
        <v>0</v>
      </c>
      <c r="AG409" s="88">
        <f t="shared" si="216"/>
        <v>0</v>
      </c>
      <c r="AH409" s="91">
        <f t="shared" si="217"/>
        <v>0</v>
      </c>
      <c r="AI409" s="77"/>
      <c r="AJ409" s="77"/>
      <c r="AK409" s="77"/>
      <c r="AL409" s="77"/>
      <c r="AM409" s="77"/>
      <c r="AN409" s="92"/>
    </row>
    <row r="410" spans="2:40" s="47" customFormat="1" ht="13.5" hidden="1" outlineLevel="2">
      <c r="B410" s="76">
        <v>5</v>
      </c>
      <c r="C410" s="77"/>
      <c r="D410" s="77"/>
      <c r="E410" s="78"/>
      <c r="F410" s="77"/>
      <c r="G410" s="191"/>
      <c r="H410" s="79"/>
      <c r="I410" s="80">
        <f t="shared" si="218"/>
        <v>1900</v>
      </c>
      <c r="J410" s="81" t="str">
        <f t="shared" si="219"/>
        <v>01</v>
      </c>
      <c r="K410" s="82"/>
      <c r="L410" s="140"/>
      <c r="M410" s="83">
        <f t="shared" si="220"/>
        <v>0</v>
      </c>
      <c r="N410" s="141" t="s">
        <v>65</v>
      </c>
      <c r="O410" s="85">
        <v>3</v>
      </c>
      <c r="P410" s="86">
        <f>IF($N410="정액법",VLOOKUP($O410,[1]Data!$J$3:$L$62,2),IF($N410="정률법",VLOOKUP($O410,[1]Data!$J$3:$L$62,3),"입력검증"))</f>
        <v>0.33300000000000002</v>
      </c>
      <c r="Q410" s="108"/>
      <c r="R410" s="108"/>
      <c r="S410" s="88">
        <f>IF($N410="정률법",IF((S$27-$I410)&lt;0,0,IF((S$27-$I410)=0,$M410*$P410/12*(12-$J410+1),IF((S$27-$I410)&lt;$O410,($M410-SUM($N410:O410))*$P410,IF((S$27-$I410)=$O410,$M410-SUM($N410:O410),0)))),IF($N410="정액법",IF((S$27-$I410)&lt;0,0,IF((S$27-$I410)=0,$M410*$P410/12*(12-$J410+1),IF((S$27-$I410)&lt;$O410,$M410*$P410,IF((S$27-$I410)=$O410,$M410-SUM($Q410:R410),0))))))</f>
        <v>0</v>
      </c>
      <c r="T410" s="88">
        <f>IF($N410="정률법",IF((T$27-$I410)&lt;0,0,IF((T$27-$I410)=0,$M410*$P410/12*(12-$J410+1),IF((T$27-$I410)&lt;$O410,($M410-SUM($N410:P410))*$P410,IF((T$27-$I410)=$O410,$M410-SUM($N410:P410),0)))),IF($N410="정액법",IF((T$27-$I410)&lt;0,0,IF((T$27-$I410)=0,$M410*$P410/12*(12-$J410+1),IF((T$27-$I410)&lt;$O410,$M410*$P410,IF((T$27-$I410)=$O410,$M410-SUM($Q410:S410),0))))))</f>
        <v>0</v>
      </c>
      <c r="U410" s="88">
        <f>IF($N410="정률법",IF((U$27-$I410)&lt;0,0,IF((U$27-$I410)=0,$M410*$P410/12*(12-$J410+1),IF((U$27-$I410)&lt;$O410,($M410-SUM($N410:Q410))*$P410,IF((U$27-$I410)=$O410,$M410-SUM($N410:Q410),0)))),IF($N410="정액법",IF((U$27-$I410)&lt;0,0,IF((U$27-$I410)=0,$M410*$P410/12*(12-$J410+1),IF((U$27-$I410)&lt;$O410,$M410*$P410,IF((U$27-$I410)=$O410,$M410-SUM($Q410:T410),0))))))</f>
        <v>0</v>
      </c>
      <c r="V410" s="88">
        <f>IF($N410="정률법",IF((V$27-$I410)&lt;0,0,IF((V$27-$I410)=0,$M410*$P410/12*(12-$J410+1),IF((V$27-$I410)&lt;$O410,($M410-SUM($N410:R410))*$P410,IF((V$27-$I410)=$O410,$M410-SUM($N410:R410),0)))),IF($N410="정액법",IF((V$27-$I410)&lt;0,0,IF((V$27-$I410)=0,$M410*$P410/12*(12-$J410+1),IF((V$27-$I410)&lt;$O410,$M410*$P410,IF((V$27-$I410)=$O410,$M410-SUM($Q410:U410),0))))))</f>
        <v>0</v>
      </c>
      <c r="W410" s="88">
        <f>IF($N410="정률법",IF((W$27-$I410)&lt;0,0,IF((W$27-$I410)=0,$M410*$P410/12*(12-$J410+1),IF((W$27-$I410)&lt;$O410,($M410-SUM($N410:S410))*$P410,IF((W$27-$I410)=$O410,$M410-SUM($N410:S410),0)))),IF($N410="정액법",IF((W$27-$I410)&lt;0,0,IF((W$27-$I410)=0,$M410*$P410/12*(12-$J410+1),IF((W$27-$I410)&lt;$O410,$M410*$P410,IF((W$27-$I410)=$O410,$M410-SUM($Q410:V410),0))))))</f>
        <v>0</v>
      </c>
      <c r="X410" s="88">
        <f>IF($N410="정률법",IF((X$27-$I410)&lt;0,0,IF((X$27-$I410)=0,$M410*$P410/12*(12-$J410+1),IF((X$27-$I410)&lt;$O410,($M410-SUM($N410:T410))*$P410,IF((X$27-$I410)=$O410,$M410-SUM($N410:T410),0)))),IF($N410="정액법",IF((X$27-$I410)&lt;0,0,IF((X$27-$I410)=0,$M410*$P410/12*(12-$J410+1),IF((X$27-$I410)&lt;$O410,$M410*$P410,IF((X$27-$I410)=$O410,$M410-SUM($Q410:W410),0))))))</f>
        <v>0</v>
      </c>
      <c r="Y410" s="88">
        <f>IF($N410="정률법",IF((Y$27-$I410)&lt;0,0,IF((Y$27-$I410)=0,$M410*$P410/12*(12-$J410+1),IF((Y$27-$I410)&lt;$O410,($M410-SUM($N410:U410))*$P410,IF((Y$27-$I410)=$O410,$M410-SUM($N410:U410),0)))),IF($N410="정액법",IF((Y$27-$I410)&lt;0,0,IF((Y$27-$I410)=0,$M410*$P410/12*(12-$J410+1),IF((Y$27-$I410)&lt;$O410,$M410*$P410,IF((Y$27-$I410)=$O410,$M410-SUM($Q410:X410),0))))))</f>
        <v>0</v>
      </c>
      <c r="Z410" s="88">
        <f>IF($N410="정률법",IF((Z$27-$I410)&lt;0,0,IF((Z$27-$I410)=0,$M410*$P410/12*(12-$J410+1),IF((Z$27-$I410)&lt;$O410,($M410-SUM($N410:V410))*$P410,IF((Z$27-$I410)=$O410,$M410-SUM($N410:V410),0)))),IF($N410="정액법",IF((Z$27-$I410)&lt;0,0,IF((Z$27-$I410)=0,$M410*$P410/12*(12-$J410+1),IF((Z$27-$I410)&lt;$O410,$M410*$P410,IF((Z$27-$I410)=$O410,$M410-SUM($Q410:Y410),0))))))</f>
        <v>0</v>
      </c>
      <c r="AA410" s="88">
        <f>IF($N410="정률법",IF((AA$27-$I410)&lt;0,0,IF((AA$27-$I410)=0,$M410*$P410/12*(12-$J410+1),IF((AA$27-$I410)&lt;$O410,($M410-SUM($N410:W410))*$P410,IF((AA$27-$I410)=$O410,$M410-SUM($N410:W410),0)))),IF($N410="정액법",IF((AA$27-$I410)&lt;0,0,IF((AA$27-$I410)=0,$M410*$P410/12*(12-$J410+1),IF((AA$27-$I410)&lt;$O410,$M410*$P410,IF((AA$27-$I410)=$O410,$M410-SUM($Q410:Z410),0))))))</f>
        <v>0</v>
      </c>
      <c r="AB410" s="88">
        <f>IF($N410="정률법",IF((AB$27-$I410)&lt;0,0,IF((AB$27-$I410)=0,$M410*$P410/12*(12-$J410+1),IF((AB$27-$I410)&lt;$O410,($M410-SUM($N410:X410))*$P410,IF((AB$27-$I410)=$O410,$M410-SUM($N410:X410),0)))),IF($N410="정액법",IF((AB$27-$I410)&lt;0,0,IF((AB$27-$I410)=0,$M410*$P410/12*(12-$J410+1),IF((AB$27-$I410)&lt;$O410,$M410*$P410,IF((AB$27-$I410)=$O410,$M410-SUM($Q410:AA410),0))))))</f>
        <v>0</v>
      </c>
      <c r="AC410" s="88">
        <f>IF($N410="정률법",IF((AC$27-$I410)&lt;0,0,IF((AC$27-$I410)=0,$M410*$P410/12*(12-$J410+1),IF((AC$27-$I410)&lt;$O410,($M410-SUM($N410:Y410))*$P410,IF((AC$27-$I410)=$O410,$M410-SUM($N410:Y410),0)))),IF($N410="정액법",IF((AC$27-$I410)&lt;0,0,IF((AC$27-$I410)=0,$M410*$P410/12*(12-$J410+1),IF((AC$27-$I410)&lt;$O410,$M410*$P410,IF((AC$27-$I410)=$O410,$M410-SUM($Q410:AB410),0))))))</f>
        <v>0</v>
      </c>
      <c r="AD410" s="88">
        <f>IF($N410="정률법",IF((AD$27-$I410)&lt;0,0,IF((AD$27-$I410)=0,$M410*$P410/12*(12-$J410+1),IF((AD$27-$I410)&lt;$O410,($M410-SUM($N410:Z410))*$P410,IF((AD$27-$I410)=$O410,$M410-SUM($N410:Z410),0)))),IF($N410="정액법",IF((AD$27-$I410)&lt;0,0,IF((AD$27-$I410)=0,$M410*$P410/12*(12-$J410+1),IF((AD$27-$I410)&lt;$O410,$M410*$P410,IF((AD$27-$I410)=$O410,$M410-SUM($Q410:AC410),0))))))</f>
        <v>0</v>
      </c>
      <c r="AE410" s="89"/>
      <c r="AF410" s="90">
        <f t="shared" si="221"/>
        <v>0</v>
      </c>
      <c r="AG410" s="88">
        <f t="shared" si="216"/>
        <v>0</v>
      </c>
      <c r="AH410" s="91">
        <f t="shared" si="217"/>
        <v>0</v>
      </c>
      <c r="AI410" s="77"/>
      <c r="AJ410" s="77"/>
      <c r="AK410" s="77"/>
      <c r="AL410" s="77"/>
      <c r="AM410" s="77"/>
      <c r="AN410" s="92"/>
    </row>
    <row r="411" spans="2:40" s="47" customFormat="1" ht="13.5" hidden="1" outlineLevel="2">
      <c r="B411" s="76">
        <v>6</v>
      </c>
      <c r="C411" s="77"/>
      <c r="D411" s="77"/>
      <c r="E411" s="78"/>
      <c r="F411" s="77"/>
      <c r="G411" s="191"/>
      <c r="H411" s="79"/>
      <c r="I411" s="80">
        <f t="shared" si="218"/>
        <v>1900</v>
      </c>
      <c r="J411" s="81" t="str">
        <f t="shared" si="219"/>
        <v>01</v>
      </c>
      <c r="K411" s="82"/>
      <c r="L411" s="140"/>
      <c r="M411" s="83">
        <f t="shared" si="220"/>
        <v>0</v>
      </c>
      <c r="N411" s="141" t="s">
        <v>65</v>
      </c>
      <c r="O411" s="85">
        <v>3</v>
      </c>
      <c r="P411" s="86">
        <f>IF($N411="정액법",VLOOKUP($O411,[1]Data!$J$3:$L$62,2),IF($N411="정률법",VLOOKUP($O411,[1]Data!$J$3:$L$62,3),"입력검증"))</f>
        <v>0.33300000000000002</v>
      </c>
      <c r="Q411" s="108"/>
      <c r="R411" s="108"/>
      <c r="S411" s="88">
        <f>IF($N411="정률법",IF((S$27-$I411)&lt;0,0,IF((S$27-$I411)=0,$M411*$P411/12*(12-$J411+1),IF((S$27-$I411)&lt;$O411,($M411-SUM($N411:O411))*$P411,IF((S$27-$I411)=$O411,$M411-SUM($N411:O411),0)))),IF($N411="정액법",IF((S$27-$I411)&lt;0,0,IF((S$27-$I411)=0,$M411*$P411/12*(12-$J411+1),IF((S$27-$I411)&lt;$O411,$M411*$P411,IF((S$27-$I411)=$O411,$M411-SUM($Q411:R411),0))))))</f>
        <v>0</v>
      </c>
      <c r="T411" s="88">
        <f>IF($N411="정률법",IF((T$27-$I411)&lt;0,0,IF((T$27-$I411)=0,$M411*$P411/12*(12-$J411+1),IF((T$27-$I411)&lt;$O411,($M411-SUM($N411:P411))*$P411,IF((T$27-$I411)=$O411,$M411-SUM($N411:P411),0)))),IF($N411="정액법",IF((T$27-$I411)&lt;0,0,IF((T$27-$I411)=0,$M411*$P411/12*(12-$J411+1),IF((T$27-$I411)&lt;$O411,$M411*$P411,IF((T$27-$I411)=$O411,$M411-SUM($Q411:S411),0))))))</f>
        <v>0</v>
      </c>
      <c r="U411" s="88">
        <f>IF($N411="정률법",IF((U$27-$I411)&lt;0,0,IF((U$27-$I411)=0,$M411*$P411/12*(12-$J411+1),IF((U$27-$I411)&lt;$O411,($M411-SUM($N411:Q411))*$P411,IF((U$27-$I411)=$O411,$M411-SUM($N411:Q411),0)))),IF($N411="정액법",IF((U$27-$I411)&lt;0,0,IF((U$27-$I411)=0,$M411*$P411/12*(12-$J411+1),IF((U$27-$I411)&lt;$O411,$M411*$P411,IF((U$27-$I411)=$O411,$M411-SUM($Q411:T411),0))))))</f>
        <v>0</v>
      </c>
      <c r="V411" s="88">
        <f>IF($N411="정률법",IF((V$27-$I411)&lt;0,0,IF((V$27-$I411)=0,$M411*$P411/12*(12-$J411+1),IF((V$27-$I411)&lt;$O411,($M411-SUM($N411:R411))*$P411,IF((V$27-$I411)=$O411,$M411-SUM($N411:R411),0)))),IF($N411="정액법",IF((V$27-$I411)&lt;0,0,IF((V$27-$I411)=0,$M411*$P411/12*(12-$J411+1),IF((V$27-$I411)&lt;$O411,$M411*$P411,IF((V$27-$I411)=$O411,$M411-SUM($Q411:U411),0))))))</f>
        <v>0</v>
      </c>
      <c r="W411" s="88">
        <f>IF($N411="정률법",IF((W$27-$I411)&lt;0,0,IF((W$27-$I411)=0,$M411*$P411/12*(12-$J411+1),IF((W$27-$I411)&lt;$O411,($M411-SUM($N411:S411))*$P411,IF((W$27-$I411)=$O411,$M411-SUM($N411:S411),0)))),IF($N411="정액법",IF((W$27-$I411)&lt;0,0,IF((W$27-$I411)=0,$M411*$P411/12*(12-$J411+1),IF((W$27-$I411)&lt;$O411,$M411*$P411,IF((W$27-$I411)=$O411,$M411-SUM($Q411:V411),0))))))</f>
        <v>0</v>
      </c>
      <c r="X411" s="88">
        <f>IF($N411="정률법",IF((X$27-$I411)&lt;0,0,IF((X$27-$I411)=0,$M411*$P411/12*(12-$J411+1),IF((X$27-$I411)&lt;$O411,($M411-SUM($N411:T411))*$P411,IF((X$27-$I411)=$O411,$M411-SUM($N411:T411),0)))),IF($N411="정액법",IF((X$27-$I411)&lt;0,0,IF((X$27-$I411)=0,$M411*$P411/12*(12-$J411+1),IF((X$27-$I411)&lt;$O411,$M411*$P411,IF((X$27-$I411)=$O411,$M411-SUM($Q411:W411),0))))))</f>
        <v>0</v>
      </c>
      <c r="Y411" s="88">
        <f>IF($N411="정률법",IF((Y$27-$I411)&lt;0,0,IF((Y$27-$I411)=0,$M411*$P411/12*(12-$J411+1),IF((Y$27-$I411)&lt;$O411,($M411-SUM($N411:U411))*$P411,IF((Y$27-$I411)=$O411,$M411-SUM($N411:U411),0)))),IF($N411="정액법",IF((Y$27-$I411)&lt;0,0,IF((Y$27-$I411)=0,$M411*$P411/12*(12-$J411+1),IF((Y$27-$I411)&lt;$O411,$M411*$P411,IF((Y$27-$I411)=$O411,$M411-SUM($Q411:X411),0))))))</f>
        <v>0</v>
      </c>
      <c r="Z411" s="88">
        <f>IF($N411="정률법",IF((Z$27-$I411)&lt;0,0,IF((Z$27-$I411)=0,$M411*$P411/12*(12-$J411+1),IF((Z$27-$I411)&lt;$O411,($M411-SUM($N411:V411))*$P411,IF((Z$27-$I411)=$O411,$M411-SUM($N411:V411),0)))),IF($N411="정액법",IF((Z$27-$I411)&lt;0,0,IF((Z$27-$I411)=0,$M411*$P411/12*(12-$J411+1),IF((Z$27-$I411)&lt;$O411,$M411*$P411,IF((Z$27-$I411)=$O411,$M411-SUM($Q411:Y411),0))))))</f>
        <v>0</v>
      </c>
      <c r="AA411" s="88">
        <f>IF($N411="정률법",IF((AA$27-$I411)&lt;0,0,IF((AA$27-$I411)=0,$M411*$P411/12*(12-$J411+1),IF((AA$27-$I411)&lt;$O411,($M411-SUM($N411:W411))*$P411,IF((AA$27-$I411)=$O411,$M411-SUM($N411:W411),0)))),IF($N411="정액법",IF((AA$27-$I411)&lt;0,0,IF((AA$27-$I411)=0,$M411*$P411/12*(12-$J411+1),IF((AA$27-$I411)&lt;$O411,$M411*$P411,IF((AA$27-$I411)=$O411,$M411-SUM($Q411:Z411),0))))))</f>
        <v>0</v>
      </c>
      <c r="AB411" s="88">
        <f>IF($N411="정률법",IF((AB$27-$I411)&lt;0,0,IF((AB$27-$I411)=0,$M411*$P411/12*(12-$J411+1),IF((AB$27-$I411)&lt;$O411,($M411-SUM($N411:X411))*$P411,IF((AB$27-$I411)=$O411,$M411-SUM($N411:X411),0)))),IF($N411="정액법",IF((AB$27-$I411)&lt;0,0,IF((AB$27-$I411)=0,$M411*$P411/12*(12-$J411+1),IF((AB$27-$I411)&lt;$O411,$M411*$P411,IF((AB$27-$I411)=$O411,$M411-SUM($Q411:AA411),0))))))</f>
        <v>0</v>
      </c>
      <c r="AC411" s="88">
        <f>IF($N411="정률법",IF((AC$27-$I411)&lt;0,0,IF((AC$27-$I411)=0,$M411*$P411/12*(12-$J411+1),IF((AC$27-$I411)&lt;$O411,($M411-SUM($N411:Y411))*$P411,IF((AC$27-$I411)=$O411,$M411-SUM($N411:Y411),0)))),IF($N411="정액법",IF((AC$27-$I411)&lt;0,0,IF((AC$27-$I411)=0,$M411*$P411/12*(12-$J411+1),IF((AC$27-$I411)&lt;$O411,$M411*$P411,IF((AC$27-$I411)=$O411,$M411-SUM($Q411:AB411),0))))))</f>
        <v>0</v>
      </c>
      <c r="AD411" s="88">
        <f>IF($N411="정률법",IF((AD$27-$I411)&lt;0,0,IF((AD$27-$I411)=0,$M411*$P411/12*(12-$J411+1),IF((AD$27-$I411)&lt;$O411,($M411-SUM($N411:Z411))*$P411,IF((AD$27-$I411)=$O411,$M411-SUM($N411:Z411),0)))),IF($N411="정액법",IF((AD$27-$I411)&lt;0,0,IF((AD$27-$I411)=0,$M411*$P411/12*(12-$J411+1),IF((AD$27-$I411)&lt;$O411,$M411*$P411,IF((AD$27-$I411)=$O411,$M411-SUM($Q411:AC411),0))))))</f>
        <v>0</v>
      </c>
      <c r="AE411" s="89"/>
      <c r="AF411" s="90">
        <f t="shared" si="221"/>
        <v>0</v>
      </c>
      <c r="AG411" s="88">
        <f t="shared" si="216"/>
        <v>0</v>
      </c>
      <c r="AH411" s="91">
        <f t="shared" si="217"/>
        <v>0</v>
      </c>
      <c r="AI411" s="77"/>
      <c r="AJ411" s="77"/>
      <c r="AK411" s="77"/>
      <c r="AL411" s="77"/>
      <c r="AM411" s="77"/>
      <c r="AN411" s="92"/>
    </row>
    <row r="412" spans="2:40" s="47" customFormat="1" ht="13.5" hidden="1" outlineLevel="2">
      <c r="B412" s="76">
        <v>7</v>
      </c>
      <c r="C412" s="77"/>
      <c r="D412" s="77"/>
      <c r="E412" s="78"/>
      <c r="F412" s="77"/>
      <c r="G412" s="191"/>
      <c r="H412" s="79"/>
      <c r="I412" s="80">
        <f t="shared" si="218"/>
        <v>1900</v>
      </c>
      <c r="J412" s="81" t="str">
        <f t="shared" si="219"/>
        <v>01</v>
      </c>
      <c r="K412" s="82"/>
      <c r="L412" s="140"/>
      <c r="M412" s="83">
        <f t="shared" si="220"/>
        <v>0</v>
      </c>
      <c r="N412" s="141" t="s">
        <v>65</v>
      </c>
      <c r="O412" s="85">
        <v>3</v>
      </c>
      <c r="P412" s="86">
        <f>IF($N412="정액법",VLOOKUP($O412,[1]Data!$J$3:$L$62,2),IF($N412="정률법",VLOOKUP($O412,[1]Data!$J$3:$L$62,3),"입력검증"))</f>
        <v>0.33300000000000002</v>
      </c>
      <c r="Q412" s="108"/>
      <c r="R412" s="108"/>
      <c r="S412" s="88">
        <f>IF($N412="정률법",IF((S$27-$I412)&lt;0,0,IF((S$27-$I412)=0,$M412*$P412/12*(12-$J412+1),IF((S$27-$I412)&lt;$O412,($M412-SUM($N412:O412))*$P412,IF((S$27-$I412)=$O412,$M412-SUM($N412:O412),0)))),IF($N412="정액법",IF((S$27-$I412)&lt;0,0,IF((S$27-$I412)=0,$M412*$P412/12*(12-$J412+1),IF((S$27-$I412)&lt;$O412,$M412*$P412,IF((S$27-$I412)=$O412,$M412-SUM($Q412:R412),0))))))</f>
        <v>0</v>
      </c>
      <c r="T412" s="88">
        <f>IF($N412="정률법",IF((T$27-$I412)&lt;0,0,IF((T$27-$I412)=0,$M412*$P412/12*(12-$J412+1),IF((T$27-$I412)&lt;$O412,($M412-SUM($N412:P412))*$P412,IF((T$27-$I412)=$O412,$M412-SUM($N412:P412),0)))),IF($N412="정액법",IF((T$27-$I412)&lt;0,0,IF((T$27-$I412)=0,$M412*$P412/12*(12-$J412+1),IF((T$27-$I412)&lt;$O412,$M412*$P412,IF((T$27-$I412)=$O412,$M412-SUM($Q412:S412),0))))))</f>
        <v>0</v>
      </c>
      <c r="U412" s="88">
        <f>IF($N412="정률법",IF((U$27-$I412)&lt;0,0,IF((U$27-$I412)=0,$M412*$P412/12*(12-$J412+1),IF((U$27-$I412)&lt;$O412,($M412-SUM($N412:Q412))*$P412,IF((U$27-$I412)=$O412,$M412-SUM($N412:Q412),0)))),IF($N412="정액법",IF((U$27-$I412)&lt;0,0,IF((U$27-$I412)=0,$M412*$P412/12*(12-$J412+1),IF((U$27-$I412)&lt;$O412,$M412*$P412,IF((U$27-$I412)=$O412,$M412-SUM($Q412:T412),0))))))</f>
        <v>0</v>
      </c>
      <c r="V412" s="88">
        <f>IF($N412="정률법",IF((V$27-$I412)&lt;0,0,IF((V$27-$I412)=0,$M412*$P412/12*(12-$J412+1),IF((V$27-$I412)&lt;$O412,($M412-SUM($N412:R412))*$P412,IF((V$27-$I412)=$O412,$M412-SUM($N412:R412),0)))),IF($N412="정액법",IF((V$27-$I412)&lt;0,0,IF((V$27-$I412)=0,$M412*$P412/12*(12-$J412+1),IF((V$27-$I412)&lt;$O412,$M412*$P412,IF((V$27-$I412)=$O412,$M412-SUM($Q412:U412),0))))))</f>
        <v>0</v>
      </c>
      <c r="W412" s="88">
        <f>IF($N412="정률법",IF((W$27-$I412)&lt;0,0,IF((W$27-$I412)=0,$M412*$P412/12*(12-$J412+1),IF((W$27-$I412)&lt;$O412,($M412-SUM($N412:S412))*$P412,IF((W$27-$I412)=$O412,$M412-SUM($N412:S412),0)))),IF($N412="정액법",IF((W$27-$I412)&lt;0,0,IF((W$27-$I412)=0,$M412*$P412/12*(12-$J412+1),IF((W$27-$I412)&lt;$O412,$M412*$P412,IF((W$27-$I412)=$O412,$M412-SUM($Q412:V412),0))))))</f>
        <v>0</v>
      </c>
      <c r="X412" s="88">
        <f>IF($N412="정률법",IF((X$27-$I412)&lt;0,0,IF((X$27-$I412)=0,$M412*$P412/12*(12-$J412+1),IF((X$27-$I412)&lt;$O412,($M412-SUM($N412:T412))*$P412,IF((X$27-$I412)=$O412,$M412-SUM($N412:T412),0)))),IF($N412="정액법",IF((X$27-$I412)&lt;0,0,IF((X$27-$I412)=0,$M412*$P412/12*(12-$J412+1),IF((X$27-$I412)&lt;$O412,$M412*$P412,IF((X$27-$I412)=$O412,$M412-SUM($Q412:W412),0))))))</f>
        <v>0</v>
      </c>
      <c r="Y412" s="88">
        <f>IF($N412="정률법",IF((Y$27-$I412)&lt;0,0,IF((Y$27-$I412)=0,$M412*$P412/12*(12-$J412+1),IF((Y$27-$I412)&lt;$O412,($M412-SUM($N412:U412))*$P412,IF((Y$27-$I412)=$O412,$M412-SUM($N412:U412),0)))),IF($N412="정액법",IF((Y$27-$I412)&lt;0,0,IF((Y$27-$I412)=0,$M412*$P412/12*(12-$J412+1),IF((Y$27-$I412)&lt;$O412,$M412*$P412,IF((Y$27-$I412)=$O412,$M412-SUM($Q412:X412),0))))))</f>
        <v>0</v>
      </c>
      <c r="Z412" s="88">
        <f>IF($N412="정률법",IF((Z$27-$I412)&lt;0,0,IF((Z$27-$I412)=0,$M412*$P412/12*(12-$J412+1),IF((Z$27-$I412)&lt;$O412,($M412-SUM($N412:V412))*$P412,IF((Z$27-$I412)=$O412,$M412-SUM($N412:V412),0)))),IF($N412="정액법",IF((Z$27-$I412)&lt;0,0,IF((Z$27-$I412)=0,$M412*$P412/12*(12-$J412+1),IF((Z$27-$I412)&lt;$O412,$M412*$P412,IF((Z$27-$I412)=$O412,$M412-SUM($Q412:Y412),0))))))</f>
        <v>0</v>
      </c>
      <c r="AA412" s="88">
        <f>IF($N412="정률법",IF((AA$27-$I412)&lt;0,0,IF((AA$27-$I412)=0,$M412*$P412/12*(12-$J412+1),IF((AA$27-$I412)&lt;$O412,($M412-SUM($N412:W412))*$P412,IF((AA$27-$I412)=$O412,$M412-SUM($N412:W412),0)))),IF($N412="정액법",IF((AA$27-$I412)&lt;0,0,IF((AA$27-$I412)=0,$M412*$P412/12*(12-$J412+1),IF((AA$27-$I412)&lt;$O412,$M412*$P412,IF((AA$27-$I412)=$O412,$M412-SUM($Q412:Z412),0))))))</f>
        <v>0</v>
      </c>
      <c r="AB412" s="88">
        <f>IF($N412="정률법",IF((AB$27-$I412)&lt;0,0,IF((AB$27-$I412)=0,$M412*$P412/12*(12-$J412+1),IF((AB$27-$I412)&lt;$O412,($M412-SUM($N412:X412))*$P412,IF((AB$27-$I412)=$O412,$M412-SUM($N412:X412),0)))),IF($N412="정액법",IF((AB$27-$I412)&lt;0,0,IF((AB$27-$I412)=0,$M412*$P412/12*(12-$J412+1),IF((AB$27-$I412)&lt;$O412,$M412*$P412,IF((AB$27-$I412)=$O412,$M412-SUM($Q412:AA412),0))))))</f>
        <v>0</v>
      </c>
      <c r="AC412" s="88">
        <f>IF($N412="정률법",IF((AC$27-$I412)&lt;0,0,IF((AC$27-$I412)=0,$M412*$P412/12*(12-$J412+1),IF((AC$27-$I412)&lt;$O412,($M412-SUM($N412:Y412))*$P412,IF((AC$27-$I412)=$O412,$M412-SUM($N412:Y412),0)))),IF($N412="정액법",IF((AC$27-$I412)&lt;0,0,IF((AC$27-$I412)=0,$M412*$P412/12*(12-$J412+1),IF((AC$27-$I412)&lt;$O412,$M412*$P412,IF((AC$27-$I412)=$O412,$M412-SUM($Q412:AB412),0))))))</f>
        <v>0</v>
      </c>
      <c r="AD412" s="88">
        <f>IF($N412="정률법",IF((AD$27-$I412)&lt;0,0,IF((AD$27-$I412)=0,$M412*$P412/12*(12-$J412+1),IF((AD$27-$I412)&lt;$O412,($M412-SUM($N412:Z412))*$P412,IF((AD$27-$I412)=$O412,$M412-SUM($N412:Z412),0)))),IF($N412="정액법",IF((AD$27-$I412)&lt;0,0,IF((AD$27-$I412)=0,$M412*$P412/12*(12-$J412+1),IF((AD$27-$I412)&lt;$O412,$M412*$P412,IF((AD$27-$I412)=$O412,$M412-SUM($Q412:AC412),0))))))</f>
        <v>0</v>
      </c>
      <c r="AE412" s="89"/>
      <c r="AF412" s="90">
        <f t="shared" si="221"/>
        <v>0</v>
      </c>
      <c r="AG412" s="88">
        <f t="shared" si="216"/>
        <v>0</v>
      </c>
      <c r="AH412" s="91">
        <f t="shared" si="217"/>
        <v>0</v>
      </c>
      <c r="AI412" s="77"/>
      <c r="AJ412" s="77"/>
      <c r="AK412" s="77"/>
      <c r="AL412" s="77"/>
      <c r="AM412" s="77"/>
      <c r="AN412" s="92"/>
    </row>
    <row r="413" spans="2:40" s="47" customFormat="1" ht="13.5" hidden="1" outlineLevel="2">
      <c r="B413" s="76">
        <v>8</v>
      </c>
      <c r="C413" s="77"/>
      <c r="D413" s="77"/>
      <c r="E413" s="78"/>
      <c r="F413" s="77"/>
      <c r="G413" s="191"/>
      <c r="H413" s="79"/>
      <c r="I413" s="80">
        <f t="shared" si="218"/>
        <v>1900</v>
      </c>
      <c r="J413" s="81" t="str">
        <f t="shared" si="219"/>
        <v>01</v>
      </c>
      <c r="K413" s="82"/>
      <c r="L413" s="140"/>
      <c r="M413" s="83">
        <f t="shared" si="220"/>
        <v>0</v>
      </c>
      <c r="N413" s="141" t="s">
        <v>65</v>
      </c>
      <c r="O413" s="85">
        <v>3</v>
      </c>
      <c r="P413" s="86">
        <f>IF($N413="정액법",VLOOKUP($O413,[1]Data!$J$3:$L$62,2),IF($N413="정률법",VLOOKUP($O413,[1]Data!$J$3:$L$62,3),"입력검증"))</f>
        <v>0.33300000000000002</v>
      </c>
      <c r="Q413" s="108"/>
      <c r="R413" s="108"/>
      <c r="S413" s="88">
        <f>IF($N413="정률법",IF((S$27-$I413)&lt;0,0,IF((S$27-$I413)=0,$M413*$P413/12*(12-$J413+1),IF((S$27-$I413)&lt;$O413,($M413-SUM($N413:O413))*$P413,IF((S$27-$I413)=$O413,$M413-SUM($N413:O413),0)))),IF($N413="정액법",IF((S$27-$I413)&lt;0,0,IF((S$27-$I413)=0,$M413*$P413/12*(12-$J413+1),IF((S$27-$I413)&lt;$O413,$M413*$P413,IF((S$27-$I413)=$O413,$M413-SUM($Q413:R413),0))))))</f>
        <v>0</v>
      </c>
      <c r="T413" s="88">
        <f>IF($N413="정률법",IF((T$27-$I413)&lt;0,0,IF((T$27-$I413)=0,$M413*$P413/12*(12-$J413+1),IF((T$27-$I413)&lt;$O413,($M413-SUM($N413:P413))*$P413,IF((T$27-$I413)=$O413,$M413-SUM($N413:P413),0)))),IF($N413="정액법",IF((T$27-$I413)&lt;0,0,IF((T$27-$I413)=0,$M413*$P413/12*(12-$J413+1),IF((T$27-$I413)&lt;$O413,$M413*$P413,IF((T$27-$I413)=$O413,$M413-SUM($Q413:S413),0))))))</f>
        <v>0</v>
      </c>
      <c r="U413" s="88">
        <f>IF($N413="정률법",IF((U$27-$I413)&lt;0,0,IF((U$27-$I413)=0,$M413*$P413/12*(12-$J413+1),IF((U$27-$I413)&lt;$O413,($M413-SUM($N413:Q413))*$P413,IF((U$27-$I413)=$O413,$M413-SUM($N413:Q413),0)))),IF($N413="정액법",IF((U$27-$I413)&lt;0,0,IF((U$27-$I413)=0,$M413*$P413/12*(12-$J413+1),IF((U$27-$I413)&lt;$O413,$M413*$P413,IF((U$27-$I413)=$O413,$M413-SUM($Q413:T413),0))))))</f>
        <v>0</v>
      </c>
      <c r="V413" s="88">
        <f>IF($N413="정률법",IF((V$27-$I413)&lt;0,0,IF((V$27-$I413)=0,$M413*$P413/12*(12-$J413+1),IF((V$27-$I413)&lt;$O413,($M413-SUM($N413:R413))*$P413,IF((V$27-$I413)=$O413,$M413-SUM($N413:R413),0)))),IF($N413="정액법",IF((V$27-$I413)&lt;0,0,IF((V$27-$I413)=0,$M413*$P413/12*(12-$J413+1),IF((V$27-$I413)&lt;$O413,$M413*$P413,IF((V$27-$I413)=$O413,$M413-SUM($Q413:U413),0))))))</f>
        <v>0</v>
      </c>
      <c r="W413" s="88">
        <f>IF($N413="정률법",IF((W$27-$I413)&lt;0,0,IF((W$27-$I413)=0,$M413*$P413/12*(12-$J413+1),IF((W$27-$I413)&lt;$O413,($M413-SUM($N413:S413))*$P413,IF((W$27-$I413)=$O413,$M413-SUM($N413:S413),0)))),IF($N413="정액법",IF((W$27-$I413)&lt;0,0,IF((W$27-$I413)=0,$M413*$P413/12*(12-$J413+1),IF((W$27-$I413)&lt;$O413,$M413*$P413,IF((W$27-$I413)=$O413,$M413-SUM($Q413:V413),0))))))</f>
        <v>0</v>
      </c>
      <c r="X413" s="88">
        <f>IF($N413="정률법",IF((X$27-$I413)&lt;0,0,IF((X$27-$I413)=0,$M413*$P413/12*(12-$J413+1),IF((X$27-$I413)&lt;$O413,($M413-SUM($N413:T413))*$P413,IF((X$27-$I413)=$O413,$M413-SUM($N413:T413),0)))),IF($N413="정액법",IF((X$27-$I413)&lt;0,0,IF((X$27-$I413)=0,$M413*$P413/12*(12-$J413+1),IF((X$27-$I413)&lt;$O413,$M413*$P413,IF((X$27-$I413)=$O413,$M413-SUM($Q413:W413),0))))))</f>
        <v>0</v>
      </c>
      <c r="Y413" s="88">
        <f>IF($N413="정률법",IF((Y$27-$I413)&lt;0,0,IF((Y$27-$I413)=0,$M413*$P413/12*(12-$J413+1),IF((Y$27-$I413)&lt;$O413,($M413-SUM($N413:U413))*$P413,IF((Y$27-$I413)=$O413,$M413-SUM($N413:U413),0)))),IF($N413="정액법",IF((Y$27-$I413)&lt;0,0,IF((Y$27-$I413)=0,$M413*$P413/12*(12-$J413+1),IF((Y$27-$I413)&lt;$O413,$M413*$P413,IF((Y$27-$I413)=$O413,$M413-SUM($Q413:X413),0))))))</f>
        <v>0</v>
      </c>
      <c r="Z413" s="88">
        <f>IF($N413="정률법",IF((Z$27-$I413)&lt;0,0,IF((Z$27-$I413)=0,$M413*$P413/12*(12-$J413+1),IF((Z$27-$I413)&lt;$O413,($M413-SUM($N413:V413))*$P413,IF((Z$27-$I413)=$O413,$M413-SUM($N413:V413),0)))),IF($N413="정액법",IF((Z$27-$I413)&lt;0,0,IF((Z$27-$I413)=0,$M413*$P413/12*(12-$J413+1),IF((Z$27-$I413)&lt;$O413,$M413*$P413,IF((Z$27-$I413)=$O413,$M413-SUM($Q413:Y413),0))))))</f>
        <v>0</v>
      </c>
      <c r="AA413" s="88">
        <f>IF($N413="정률법",IF((AA$27-$I413)&lt;0,0,IF((AA$27-$I413)=0,$M413*$P413/12*(12-$J413+1),IF((AA$27-$I413)&lt;$O413,($M413-SUM($N413:W413))*$P413,IF((AA$27-$I413)=$O413,$M413-SUM($N413:W413),0)))),IF($N413="정액법",IF((AA$27-$I413)&lt;0,0,IF((AA$27-$I413)=0,$M413*$P413/12*(12-$J413+1),IF((AA$27-$I413)&lt;$O413,$M413*$P413,IF((AA$27-$I413)=$O413,$M413-SUM($Q413:Z413),0))))))</f>
        <v>0</v>
      </c>
      <c r="AB413" s="88">
        <f>IF($N413="정률법",IF((AB$27-$I413)&lt;0,0,IF((AB$27-$I413)=0,$M413*$P413/12*(12-$J413+1),IF((AB$27-$I413)&lt;$O413,($M413-SUM($N413:X413))*$P413,IF((AB$27-$I413)=$O413,$M413-SUM($N413:X413),0)))),IF($N413="정액법",IF((AB$27-$I413)&lt;0,0,IF((AB$27-$I413)=0,$M413*$P413/12*(12-$J413+1),IF((AB$27-$I413)&lt;$O413,$M413*$P413,IF((AB$27-$I413)=$O413,$M413-SUM($Q413:AA413),0))))))</f>
        <v>0</v>
      </c>
      <c r="AC413" s="88">
        <f>IF($N413="정률법",IF((AC$27-$I413)&lt;0,0,IF((AC$27-$I413)=0,$M413*$P413/12*(12-$J413+1),IF((AC$27-$I413)&lt;$O413,($M413-SUM($N413:Y413))*$P413,IF((AC$27-$I413)=$O413,$M413-SUM($N413:Y413),0)))),IF($N413="정액법",IF((AC$27-$I413)&lt;0,0,IF((AC$27-$I413)=0,$M413*$P413/12*(12-$J413+1),IF((AC$27-$I413)&lt;$O413,$M413*$P413,IF((AC$27-$I413)=$O413,$M413-SUM($Q413:AB413),0))))))</f>
        <v>0</v>
      </c>
      <c r="AD413" s="88">
        <f>IF($N413="정률법",IF((AD$27-$I413)&lt;0,0,IF((AD$27-$I413)=0,$M413*$P413/12*(12-$J413+1),IF((AD$27-$I413)&lt;$O413,($M413-SUM($N413:Z413))*$P413,IF((AD$27-$I413)=$O413,$M413-SUM($N413:Z413),0)))),IF($N413="정액법",IF((AD$27-$I413)&lt;0,0,IF((AD$27-$I413)=0,$M413*$P413/12*(12-$J413+1),IF((AD$27-$I413)&lt;$O413,$M413*$P413,IF((AD$27-$I413)=$O413,$M413-SUM($Q413:AC413),0))))))</f>
        <v>0</v>
      </c>
      <c r="AE413" s="89"/>
      <c r="AF413" s="90">
        <f t="shared" si="221"/>
        <v>0</v>
      </c>
      <c r="AG413" s="88">
        <f t="shared" si="216"/>
        <v>0</v>
      </c>
      <c r="AH413" s="91">
        <f t="shared" si="217"/>
        <v>0</v>
      </c>
      <c r="AI413" s="77"/>
      <c r="AJ413" s="77"/>
      <c r="AK413" s="77"/>
      <c r="AL413" s="77"/>
      <c r="AM413" s="77"/>
      <c r="AN413" s="92"/>
    </row>
    <row r="414" spans="2:40" s="47" customFormat="1" ht="13.5" hidden="1" outlineLevel="2">
      <c r="B414" s="76">
        <v>9</v>
      </c>
      <c r="C414" s="77"/>
      <c r="D414" s="77"/>
      <c r="E414" s="78"/>
      <c r="F414" s="77"/>
      <c r="G414" s="191"/>
      <c r="H414" s="79"/>
      <c r="I414" s="80">
        <f t="shared" si="218"/>
        <v>1900</v>
      </c>
      <c r="J414" s="81" t="str">
        <f t="shared" si="219"/>
        <v>01</v>
      </c>
      <c r="K414" s="82"/>
      <c r="L414" s="140"/>
      <c r="M414" s="83">
        <f t="shared" si="220"/>
        <v>0</v>
      </c>
      <c r="N414" s="141" t="s">
        <v>65</v>
      </c>
      <c r="O414" s="85">
        <v>3</v>
      </c>
      <c r="P414" s="86">
        <f>IF($N414="정액법",VLOOKUP($O414,[1]Data!$J$3:$L$62,2),IF($N414="정률법",VLOOKUP($O414,[1]Data!$J$3:$L$62,3),"입력검증"))</f>
        <v>0.33300000000000002</v>
      </c>
      <c r="Q414" s="108"/>
      <c r="R414" s="108"/>
      <c r="S414" s="88">
        <f>IF($N414="정률법",IF((S$27-$I414)&lt;0,0,IF((S$27-$I414)=0,$M414*$P414/12*(12-$J414+1),IF((S$27-$I414)&lt;$O414,($M414-SUM($N414:O414))*$P414,IF((S$27-$I414)=$O414,$M414-SUM($N414:O414),0)))),IF($N414="정액법",IF((S$27-$I414)&lt;0,0,IF((S$27-$I414)=0,$M414*$P414/12*(12-$J414+1),IF((S$27-$I414)&lt;$O414,$M414*$P414,IF((S$27-$I414)=$O414,$M414-SUM($Q414:R414),0))))))</f>
        <v>0</v>
      </c>
      <c r="T414" s="88">
        <f>IF($N414="정률법",IF((T$27-$I414)&lt;0,0,IF((T$27-$I414)=0,$M414*$P414/12*(12-$J414+1),IF((T$27-$I414)&lt;$O414,($M414-SUM($N414:P414))*$P414,IF((T$27-$I414)=$O414,$M414-SUM($N414:P414),0)))),IF($N414="정액법",IF((T$27-$I414)&lt;0,0,IF((T$27-$I414)=0,$M414*$P414/12*(12-$J414+1),IF((T$27-$I414)&lt;$O414,$M414*$P414,IF((T$27-$I414)=$O414,$M414-SUM($Q414:S414),0))))))</f>
        <v>0</v>
      </c>
      <c r="U414" s="88">
        <f>IF($N414="정률법",IF((U$27-$I414)&lt;0,0,IF((U$27-$I414)=0,$M414*$P414/12*(12-$J414+1),IF((U$27-$I414)&lt;$O414,($M414-SUM($N414:Q414))*$P414,IF((U$27-$I414)=$O414,$M414-SUM($N414:Q414),0)))),IF($N414="정액법",IF((U$27-$I414)&lt;0,0,IF((U$27-$I414)=0,$M414*$P414/12*(12-$J414+1),IF((U$27-$I414)&lt;$O414,$M414*$P414,IF((U$27-$I414)=$O414,$M414-SUM($Q414:T414),0))))))</f>
        <v>0</v>
      </c>
      <c r="V414" s="88">
        <f>IF($N414="정률법",IF((V$27-$I414)&lt;0,0,IF((V$27-$I414)=0,$M414*$P414/12*(12-$J414+1),IF((V$27-$I414)&lt;$O414,($M414-SUM($N414:R414))*$P414,IF((V$27-$I414)=$O414,$M414-SUM($N414:R414),0)))),IF($N414="정액법",IF((V$27-$I414)&lt;0,0,IF((V$27-$I414)=0,$M414*$P414/12*(12-$J414+1),IF((V$27-$I414)&lt;$O414,$M414*$P414,IF((V$27-$I414)=$O414,$M414-SUM($Q414:U414),0))))))</f>
        <v>0</v>
      </c>
      <c r="W414" s="88">
        <f>IF($N414="정률법",IF((W$27-$I414)&lt;0,0,IF((W$27-$I414)=0,$M414*$P414/12*(12-$J414+1),IF((W$27-$I414)&lt;$O414,($M414-SUM($N414:S414))*$P414,IF((W$27-$I414)=$O414,$M414-SUM($N414:S414),0)))),IF($N414="정액법",IF((W$27-$I414)&lt;0,0,IF((W$27-$I414)=0,$M414*$P414/12*(12-$J414+1),IF((W$27-$I414)&lt;$O414,$M414*$P414,IF((W$27-$I414)=$O414,$M414-SUM($Q414:V414),0))))))</f>
        <v>0</v>
      </c>
      <c r="X414" s="88">
        <f>IF($N414="정률법",IF((X$27-$I414)&lt;0,0,IF((X$27-$I414)=0,$M414*$P414/12*(12-$J414+1),IF((X$27-$I414)&lt;$O414,($M414-SUM($N414:T414))*$P414,IF((X$27-$I414)=$O414,$M414-SUM($N414:T414),0)))),IF($N414="정액법",IF((X$27-$I414)&lt;0,0,IF((X$27-$I414)=0,$M414*$P414/12*(12-$J414+1),IF((X$27-$I414)&lt;$O414,$M414*$P414,IF((X$27-$I414)=$O414,$M414-SUM($Q414:W414),0))))))</f>
        <v>0</v>
      </c>
      <c r="Y414" s="88">
        <f>IF($N414="정률법",IF((Y$27-$I414)&lt;0,0,IF((Y$27-$I414)=0,$M414*$P414/12*(12-$J414+1),IF((Y$27-$I414)&lt;$O414,($M414-SUM($N414:U414))*$P414,IF((Y$27-$I414)=$O414,$M414-SUM($N414:U414),0)))),IF($N414="정액법",IF((Y$27-$I414)&lt;0,0,IF((Y$27-$I414)=0,$M414*$P414/12*(12-$J414+1),IF((Y$27-$I414)&lt;$O414,$M414*$P414,IF((Y$27-$I414)=$O414,$M414-SUM($Q414:X414),0))))))</f>
        <v>0</v>
      </c>
      <c r="Z414" s="88">
        <f>IF($N414="정률법",IF((Z$27-$I414)&lt;0,0,IF((Z$27-$I414)=0,$M414*$P414/12*(12-$J414+1),IF((Z$27-$I414)&lt;$O414,($M414-SUM($N414:V414))*$P414,IF((Z$27-$I414)=$O414,$M414-SUM($N414:V414),0)))),IF($N414="정액법",IF((Z$27-$I414)&lt;0,0,IF((Z$27-$I414)=0,$M414*$P414/12*(12-$J414+1),IF((Z$27-$I414)&lt;$O414,$M414*$P414,IF((Z$27-$I414)=$O414,$M414-SUM($Q414:Y414),0))))))</f>
        <v>0</v>
      </c>
      <c r="AA414" s="88">
        <f>IF($N414="정률법",IF((AA$27-$I414)&lt;0,0,IF((AA$27-$I414)=0,$M414*$P414/12*(12-$J414+1),IF((AA$27-$I414)&lt;$O414,($M414-SUM($N414:W414))*$P414,IF((AA$27-$I414)=$O414,$M414-SUM($N414:W414),0)))),IF($N414="정액법",IF((AA$27-$I414)&lt;0,0,IF((AA$27-$I414)=0,$M414*$P414/12*(12-$J414+1),IF((AA$27-$I414)&lt;$O414,$M414*$P414,IF((AA$27-$I414)=$O414,$M414-SUM($Q414:Z414),0))))))</f>
        <v>0</v>
      </c>
      <c r="AB414" s="88">
        <f>IF($N414="정률법",IF((AB$27-$I414)&lt;0,0,IF((AB$27-$I414)=0,$M414*$P414/12*(12-$J414+1),IF((AB$27-$I414)&lt;$O414,($M414-SUM($N414:X414))*$P414,IF((AB$27-$I414)=$O414,$M414-SUM($N414:X414),0)))),IF($N414="정액법",IF((AB$27-$I414)&lt;0,0,IF((AB$27-$I414)=0,$M414*$P414/12*(12-$J414+1),IF((AB$27-$I414)&lt;$O414,$M414*$P414,IF((AB$27-$I414)=$O414,$M414-SUM($Q414:AA414),0))))))</f>
        <v>0</v>
      </c>
      <c r="AC414" s="88">
        <f>IF($N414="정률법",IF((AC$27-$I414)&lt;0,0,IF((AC$27-$I414)=0,$M414*$P414/12*(12-$J414+1),IF((AC$27-$I414)&lt;$O414,($M414-SUM($N414:Y414))*$P414,IF((AC$27-$I414)=$O414,$M414-SUM($N414:Y414),0)))),IF($N414="정액법",IF((AC$27-$I414)&lt;0,0,IF((AC$27-$I414)=0,$M414*$P414/12*(12-$J414+1),IF((AC$27-$I414)&lt;$O414,$M414*$P414,IF((AC$27-$I414)=$O414,$M414-SUM($Q414:AB414),0))))))</f>
        <v>0</v>
      </c>
      <c r="AD414" s="88">
        <f>IF($N414="정률법",IF((AD$27-$I414)&lt;0,0,IF((AD$27-$I414)=0,$M414*$P414/12*(12-$J414+1),IF((AD$27-$I414)&lt;$O414,($M414-SUM($N414:Z414))*$P414,IF((AD$27-$I414)=$O414,$M414-SUM($N414:Z414),0)))),IF($N414="정액법",IF((AD$27-$I414)&lt;0,0,IF((AD$27-$I414)=0,$M414*$P414/12*(12-$J414+1),IF((AD$27-$I414)&lt;$O414,$M414*$P414,IF((AD$27-$I414)=$O414,$M414-SUM($Q414:AC414),0))))))</f>
        <v>0</v>
      </c>
      <c r="AE414" s="89"/>
      <c r="AF414" s="90">
        <f t="shared" si="221"/>
        <v>0</v>
      </c>
      <c r="AG414" s="88">
        <f t="shared" si="216"/>
        <v>0</v>
      </c>
      <c r="AH414" s="91">
        <f t="shared" si="217"/>
        <v>0</v>
      </c>
      <c r="AI414" s="77"/>
      <c r="AJ414" s="77"/>
      <c r="AK414" s="77"/>
      <c r="AL414" s="77"/>
      <c r="AM414" s="77"/>
      <c r="AN414" s="92"/>
    </row>
    <row r="415" spans="2:40" s="47" customFormat="1" ht="13.5" hidden="1" outlineLevel="2">
      <c r="B415" s="76">
        <v>10</v>
      </c>
      <c r="C415" s="77"/>
      <c r="D415" s="77"/>
      <c r="E415" s="78"/>
      <c r="F415" s="77"/>
      <c r="G415" s="191"/>
      <c r="H415" s="79"/>
      <c r="I415" s="80">
        <f t="shared" si="218"/>
        <v>1900</v>
      </c>
      <c r="J415" s="81" t="str">
        <f t="shared" si="219"/>
        <v>01</v>
      </c>
      <c r="K415" s="82"/>
      <c r="L415" s="140"/>
      <c r="M415" s="83">
        <f t="shared" si="220"/>
        <v>0</v>
      </c>
      <c r="N415" s="141" t="s">
        <v>65</v>
      </c>
      <c r="O415" s="85">
        <v>3</v>
      </c>
      <c r="P415" s="86">
        <f>IF($N415="정액법",VLOOKUP($O415,[1]Data!$J$3:$L$62,2),IF($N415="정률법",VLOOKUP($O415,[1]Data!$J$3:$L$62,3),"입력검증"))</f>
        <v>0.33300000000000002</v>
      </c>
      <c r="Q415" s="108"/>
      <c r="R415" s="108"/>
      <c r="S415" s="88">
        <f>IF($N415="정률법",IF((S$27-$I415)&lt;0,0,IF((S$27-$I415)=0,$M415*$P415/12*(12-$J415+1),IF((S$27-$I415)&lt;$O415,($M415-SUM($N415:O415))*$P415,IF((S$27-$I415)=$O415,$M415-SUM($N415:O415),0)))),IF($N415="정액법",IF((S$27-$I415)&lt;0,0,IF((S$27-$I415)=0,$M415*$P415/12*(12-$J415+1),IF((S$27-$I415)&lt;$O415,$M415*$P415,IF((S$27-$I415)=$O415,$M415-SUM($Q415:R415),0))))))</f>
        <v>0</v>
      </c>
      <c r="T415" s="88">
        <f>IF($N415="정률법",IF((T$27-$I415)&lt;0,0,IF((T$27-$I415)=0,$M415*$P415/12*(12-$J415+1),IF((T$27-$I415)&lt;$O415,($M415-SUM($N415:P415))*$P415,IF((T$27-$I415)=$O415,$M415-SUM($N415:P415),0)))),IF($N415="정액법",IF((T$27-$I415)&lt;0,0,IF((T$27-$I415)=0,$M415*$P415/12*(12-$J415+1),IF((T$27-$I415)&lt;$O415,$M415*$P415,IF((T$27-$I415)=$O415,$M415-SUM($Q415:S415),0))))))</f>
        <v>0</v>
      </c>
      <c r="U415" s="88">
        <f>IF($N415="정률법",IF((U$27-$I415)&lt;0,0,IF((U$27-$I415)=0,$M415*$P415/12*(12-$J415+1),IF((U$27-$I415)&lt;$O415,($M415-SUM($N415:Q415))*$P415,IF((U$27-$I415)=$O415,$M415-SUM($N415:Q415),0)))),IF($N415="정액법",IF((U$27-$I415)&lt;0,0,IF((U$27-$I415)=0,$M415*$P415/12*(12-$J415+1),IF((U$27-$I415)&lt;$O415,$M415*$P415,IF((U$27-$I415)=$O415,$M415-SUM($Q415:T415),0))))))</f>
        <v>0</v>
      </c>
      <c r="V415" s="88">
        <f>IF($N415="정률법",IF((V$27-$I415)&lt;0,0,IF((V$27-$I415)=0,$M415*$P415/12*(12-$J415+1),IF((V$27-$I415)&lt;$O415,($M415-SUM($N415:R415))*$P415,IF((V$27-$I415)=$O415,$M415-SUM($N415:R415),0)))),IF($N415="정액법",IF((V$27-$I415)&lt;0,0,IF((V$27-$I415)=0,$M415*$P415/12*(12-$J415+1),IF((V$27-$I415)&lt;$O415,$M415*$P415,IF((V$27-$I415)=$O415,$M415-SUM($Q415:U415),0))))))</f>
        <v>0</v>
      </c>
      <c r="W415" s="88">
        <f>IF($N415="정률법",IF((W$27-$I415)&lt;0,0,IF((W$27-$I415)=0,$M415*$P415/12*(12-$J415+1),IF((W$27-$I415)&lt;$O415,($M415-SUM($N415:S415))*$P415,IF((W$27-$I415)=$O415,$M415-SUM($N415:S415),0)))),IF($N415="정액법",IF((W$27-$I415)&lt;0,0,IF((W$27-$I415)=0,$M415*$P415/12*(12-$J415+1),IF((W$27-$I415)&lt;$O415,$M415*$P415,IF((W$27-$I415)=$O415,$M415-SUM($Q415:V415),0))))))</f>
        <v>0</v>
      </c>
      <c r="X415" s="88">
        <f>IF($N415="정률법",IF((X$27-$I415)&lt;0,0,IF((X$27-$I415)=0,$M415*$P415/12*(12-$J415+1),IF((X$27-$I415)&lt;$O415,($M415-SUM($N415:T415))*$P415,IF((X$27-$I415)=$O415,$M415-SUM($N415:T415),0)))),IF($N415="정액법",IF((X$27-$I415)&lt;0,0,IF((X$27-$I415)=0,$M415*$P415/12*(12-$J415+1),IF((X$27-$I415)&lt;$O415,$M415*$P415,IF((X$27-$I415)=$O415,$M415-SUM($Q415:W415),0))))))</f>
        <v>0</v>
      </c>
      <c r="Y415" s="88">
        <f>IF($N415="정률법",IF((Y$27-$I415)&lt;0,0,IF((Y$27-$I415)=0,$M415*$P415/12*(12-$J415+1),IF((Y$27-$I415)&lt;$O415,($M415-SUM($N415:U415))*$P415,IF((Y$27-$I415)=$O415,$M415-SUM($N415:U415),0)))),IF($N415="정액법",IF((Y$27-$I415)&lt;0,0,IF((Y$27-$I415)=0,$M415*$P415/12*(12-$J415+1),IF((Y$27-$I415)&lt;$O415,$M415*$P415,IF((Y$27-$I415)=$O415,$M415-SUM($Q415:X415),0))))))</f>
        <v>0</v>
      </c>
      <c r="Z415" s="88">
        <f>IF($N415="정률법",IF((Z$27-$I415)&lt;0,0,IF((Z$27-$I415)=0,$M415*$P415/12*(12-$J415+1),IF((Z$27-$I415)&lt;$O415,($M415-SUM($N415:V415))*$P415,IF((Z$27-$I415)=$O415,$M415-SUM($N415:V415),0)))),IF($N415="정액법",IF((Z$27-$I415)&lt;0,0,IF((Z$27-$I415)=0,$M415*$P415/12*(12-$J415+1),IF((Z$27-$I415)&lt;$O415,$M415*$P415,IF((Z$27-$I415)=$O415,$M415-SUM($Q415:Y415),0))))))</f>
        <v>0</v>
      </c>
      <c r="AA415" s="88">
        <f>IF($N415="정률법",IF((AA$27-$I415)&lt;0,0,IF((AA$27-$I415)=0,$M415*$P415/12*(12-$J415+1),IF((AA$27-$I415)&lt;$O415,($M415-SUM($N415:W415))*$P415,IF((AA$27-$I415)=$O415,$M415-SUM($N415:W415),0)))),IF($N415="정액법",IF((AA$27-$I415)&lt;0,0,IF((AA$27-$I415)=0,$M415*$P415/12*(12-$J415+1),IF((AA$27-$I415)&lt;$O415,$M415*$P415,IF((AA$27-$I415)=$O415,$M415-SUM($Q415:Z415),0))))))</f>
        <v>0</v>
      </c>
      <c r="AB415" s="88">
        <f>IF($N415="정률법",IF((AB$27-$I415)&lt;0,0,IF((AB$27-$I415)=0,$M415*$P415/12*(12-$J415+1),IF((AB$27-$I415)&lt;$O415,($M415-SUM($N415:X415))*$P415,IF((AB$27-$I415)=$O415,$M415-SUM($N415:X415),0)))),IF($N415="정액법",IF((AB$27-$I415)&lt;0,0,IF((AB$27-$I415)=0,$M415*$P415/12*(12-$J415+1),IF((AB$27-$I415)&lt;$O415,$M415*$P415,IF((AB$27-$I415)=$O415,$M415-SUM($Q415:AA415),0))))))</f>
        <v>0</v>
      </c>
      <c r="AC415" s="88">
        <f>IF($N415="정률법",IF((AC$27-$I415)&lt;0,0,IF((AC$27-$I415)=0,$M415*$P415/12*(12-$J415+1),IF((AC$27-$I415)&lt;$O415,($M415-SUM($N415:Y415))*$P415,IF((AC$27-$I415)=$O415,$M415-SUM($N415:Y415),0)))),IF($N415="정액법",IF((AC$27-$I415)&lt;0,0,IF((AC$27-$I415)=0,$M415*$P415/12*(12-$J415+1),IF((AC$27-$I415)&lt;$O415,$M415*$P415,IF((AC$27-$I415)=$O415,$M415-SUM($Q415:AB415),0))))))</f>
        <v>0</v>
      </c>
      <c r="AD415" s="88">
        <f>IF($N415="정률법",IF((AD$27-$I415)&lt;0,0,IF((AD$27-$I415)=0,$M415*$P415/12*(12-$J415+1),IF((AD$27-$I415)&lt;$O415,($M415-SUM($N415:Z415))*$P415,IF((AD$27-$I415)=$O415,$M415-SUM($N415:Z415),0)))),IF($N415="정액법",IF((AD$27-$I415)&lt;0,0,IF((AD$27-$I415)=0,$M415*$P415/12*(12-$J415+1),IF((AD$27-$I415)&lt;$O415,$M415*$P415,IF((AD$27-$I415)=$O415,$M415-SUM($Q415:AC415),0))))))</f>
        <v>0</v>
      </c>
      <c r="AE415" s="89"/>
      <c r="AF415" s="90">
        <f t="shared" si="221"/>
        <v>0</v>
      </c>
      <c r="AG415" s="88">
        <f t="shared" si="216"/>
        <v>0</v>
      </c>
      <c r="AH415" s="91">
        <f t="shared" si="217"/>
        <v>0</v>
      </c>
      <c r="AI415" s="77"/>
      <c r="AJ415" s="77"/>
      <c r="AK415" s="77"/>
      <c r="AL415" s="77"/>
      <c r="AM415" s="77"/>
      <c r="AN415" s="92"/>
    </row>
    <row r="416" spans="2:40" s="47" customFormat="1" ht="13.5" hidden="1" outlineLevel="1">
      <c r="B416" s="94"/>
      <c r="C416" s="95" t="s">
        <v>66</v>
      </c>
      <c r="D416" s="94"/>
      <c r="E416" s="96"/>
      <c r="F416" s="94"/>
      <c r="G416" s="97">
        <f>+G406</f>
        <v>2013</v>
      </c>
      <c r="H416" s="98"/>
      <c r="I416" s="98"/>
      <c r="J416" s="98"/>
      <c r="K416" s="99">
        <f>SUM(K406:K415)</f>
        <v>0</v>
      </c>
      <c r="L416" s="99">
        <f>SUM(L406:L415)</f>
        <v>0</v>
      </c>
      <c r="M416" s="99">
        <f>SUM(M406:M415)</f>
        <v>0</v>
      </c>
      <c r="N416" s="96"/>
      <c r="O416" s="96"/>
      <c r="P416" s="100"/>
      <c r="Q416" s="101">
        <f>SUM(N406:N415)</f>
        <v>0</v>
      </c>
      <c r="R416" s="101">
        <f t="shared" ref="R416:AD416" si="222">SUM(R406:R415)</f>
        <v>0</v>
      </c>
      <c r="S416" s="101">
        <f t="shared" si="222"/>
        <v>0</v>
      </c>
      <c r="T416" s="101">
        <f t="shared" si="222"/>
        <v>0</v>
      </c>
      <c r="U416" s="101">
        <f t="shared" si="222"/>
        <v>0</v>
      </c>
      <c r="V416" s="101">
        <f t="shared" si="222"/>
        <v>0</v>
      </c>
      <c r="W416" s="101">
        <f t="shared" si="222"/>
        <v>0</v>
      </c>
      <c r="X416" s="101">
        <f t="shared" si="222"/>
        <v>0</v>
      </c>
      <c r="Y416" s="101">
        <f t="shared" si="222"/>
        <v>0</v>
      </c>
      <c r="Z416" s="101">
        <f t="shared" si="222"/>
        <v>0</v>
      </c>
      <c r="AA416" s="101">
        <f t="shared" si="222"/>
        <v>0</v>
      </c>
      <c r="AB416" s="101">
        <f t="shared" si="222"/>
        <v>0</v>
      </c>
      <c r="AC416" s="101">
        <f t="shared" si="222"/>
        <v>0</v>
      </c>
      <c r="AD416" s="102">
        <f t="shared" si="222"/>
        <v>0</v>
      </c>
      <c r="AE416" s="103"/>
      <c r="AF416" s="104">
        <f>SUM(AF406:AF415)</f>
        <v>0</v>
      </c>
      <c r="AG416" s="101">
        <f>SUM(AG406:AG415)</f>
        <v>0</v>
      </c>
      <c r="AH416" s="105">
        <f>SUM(AH406:AH415)</f>
        <v>0</v>
      </c>
      <c r="AI416" s="101"/>
      <c r="AJ416" s="101"/>
      <c r="AK416" s="101"/>
      <c r="AL416" s="101"/>
      <c r="AM416" s="101"/>
      <c r="AN416" s="106"/>
    </row>
    <row r="417" spans="2:40" s="47" customFormat="1" ht="13.5" hidden="1" outlineLevel="2">
      <c r="B417" s="76">
        <v>1</v>
      </c>
      <c r="C417" s="77"/>
      <c r="D417" s="77"/>
      <c r="E417" s="78"/>
      <c r="F417" s="77"/>
      <c r="G417" s="191">
        <v>2014</v>
      </c>
      <c r="H417" s="79"/>
      <c r="I417" s="80">
        <f>VALUE(LEFT(TEXT($H417,"yyyy-mm-dd"),4))</f>
        <v>1900</v>
      </c>
      <c r="J417" s="81" t="str">
        <f>MID(TEXT($H417,"yyyy-mm-dd"),6,2)</f>
        <v>01</v>
      </c>
      <c r="K417" s="82"/>
      <c r="L417" s="140"/>
      <c r="M417" s="83">
        <f>K417+L417</f>
        <v>0</v>
      </c>
      <c r="N417" s="141" t="s">
        <v>65</v>
      </c>
      <c r="O417" s="85">
        <v>3</v>
      </c>
      <c r="P417" s="86">
        <f>IF($N417="정액법",VLOOKUP($O417,[1]Data!$J$3:$L$62,2),IF($N417="정률법",VLOOKUP($O417,[1]Data!$J$3:$L$62,3),"입력검증"))</f>
        <v>0.33300000000000002</v>
      </c>
      <c r="Q417" s="108"/>
      <c r="R417" s="108"/>
      <c r="S417" s="108"/>
      <c r="T417" s="88">
        <f>IF($N417="정률법",IF((T$27-$I417)&lt;0,0,IF((T$27-$I417)=0,$M417*$P417/12*(12-$J417+1),IF((T$27-$I417)&lt;$O417,($M417-SUM($N417:P417))*$P417,IF((T$27-$I417)=$O417,$M417-SUM($N417:P417),0)))),IF($N417="정액법",IF((T$27-$I417)&lt;0,0,IF((T$27-$I417)=0,$M417*$P417/12*(12-$J417+1),IF((T$27-$I417)&lt;$O417,$M417*$P417,IF((T$27-$I417)=$O417,$M417-SUM($Q417:S417),0))))))</f>
        <v>0</v>
      </c>
      <c r="U417" s="88">
        <f>IF($N417="정률법",IF((U$27-$I417)&lt;0,0,IF((U$27-$I417)=0,$M417*$P417/12*(12-$J417+1),IF((U$27-$I417)&lt;$O417,($M417-SUM($N417:Q417))*$P417,IF((U$27-$I417)=$O417,$M417-SUM($N417:Q417),0)))),IF($N417="정액법",IF((U$27-$I417)&lt;0,0,IF((U$27-$I417)=0,$M417*$P417/12*(12-$J417+1),IF((U$27-$I417)&lt;$O417,$M417*$P417,IF((U$27-$I417)=$O417,$M417-SUM($Q417:T417),0))))))</f>
        <v>0</v>
      </c>
      <c r="V417" s="88">
        <f>IF($N417="정률법",IF((V$27-$I417)&lt;0,0,IF((V$27-$I417)=0,$M417*$P417/12*(12-$J417+1),IF((V$27-$I417)&lt;$O417,($M417-SUM($N417:R417))*$P417,IF((V$27-$I417)=$O417,$M417-SUM($N417:R417),0)))),IF($N417="정액법",IF((V$27-$I417)&lt;0,0,IF((V$27-$I417)=0,$M417*$P417/12*(12-$J417+1),IF((V$27-$I417)&lt;$O417,$M417*$P417,IF((V$27-$I417)=$O417,$M417-SUM($Q417:U417),0))))))</f>
        <v>0</v>
      </c>
      <c r="W417" s="88">
        <f>IF($N417="정률법",IF((W$27-$I417)&lt;0,0,IF((W$27-$I417)=0,$M417*$P417/12*(12-$J417+1),IF((W$27-$I417)&lt;$O417,($M417-SUM($N417:S417))*$P417,IF((W$27-$I417)=$O417,$M417-SUM($N417:S417),0)))),IF($N417="정액법",IF((W$27-$I417)&lt;0,0,IF((W$27-$I417)=0,$M417*$P417/12*(12-$J417+1),IF((W$27-$I417)&lt;$O417,$M417*$P417,IF((W$27-$I417)=$O417,$M417-SUM($Q417:V417),0))))))</f>
        <v>0</v>
      </c>
      <c r="X417" s="88">
        <f>IF($N417="정률법",IF((X$27-$I417)&lt;0,0,IF((X$27-$I417)=0,$M417*$P417/12*(12-$J417+1),IF((X$27-$I417)&lt;$O417,($M417-SUM($N417:T417))*$P417,IF((X$27-$I417)=$O417,$M417-SUM($N417:T417),0)))),IF($N417="정액법",IF((X$27-$I417)&lt;0,0,IF((X$27-$I417)=0,$M417*$P417/12*(12-$J417+1),IF((X$27-$I417)&lt;$O417,$M417*$P417,IF((X$27-$I417)=$O417,$M417-SUM($Q417:W417),0))))))</f>
        <v>0</v>
      </c>
      <c r="Y417" s="88">
        <f>IF($N417="정률법",IF((Y$27-$I417)&lt;0,0,IF((Y$27-$I417)=0,$M417*$P417/12*(12-$J417+1),IF((Y$27-$I417)&lt;$O417,($M417-SUM($N417:U417))*$P417,IF((Y$27-$I417)=$O417,$M417-SUM($N417:U417),0)))),IF($N417="정액법",IF((Y$27-$I417)&lt;0,0,IF((Y$27-$I417)=0,$M417*$P417/12*(12-$J417+1),IF((Y$27-$I417)&lt;$O417,$M417*$P417,IF((Y$27-$I417)=$O417,$M417-SUM($Q417:X417),0))))))</f>
        <v>0</v>
      </c>
      <c r="Z417" s="88">
        <f>IF($N417="정률법",IF((Z$27-$I417)&lt;0,0,IF((Z$27-$I417)=0,$M417*$P417/12*(12-$J417+1),IF((Z$27-$I417)&lt;$O417,($M417-SUM($N417:V417))*$P417,IF((Z$27-$I417)=$O417,$M417-SUM($N417:V417),0)))),IF($N417="정액법",IF((Z$27-$I417)&lt;0,0,IF((Z$27-$I417)=0,$M417*$P417/12*(12-$J417+1),IF((Z$27-$I417)&lt;$O417,$M417*$P417,IF((Z$27-$I417)=$O417,$M417-SUM($Q417:Y417),0))))))</f>
        <v>0</v>
      </c>
      <c r="AA417" s="88">
        <f>IF($N417="정률법",IF((AA$27-$I417)&lt;0,0,IF((AA$27-$I417)=0,$M417*$P417/12*(12-$J417+1),IF((AA$27-$I417)&lt;$O417,($M417-SUM($N417:W417))*$P417,IF((AA$27-$I417)=$O417,$M417-SUM($N417:W417),0)))),IF($N417="정액법",IF((AA$27-$I417)&lt;0,0,IF((AA$27-$I417)=0,$M417*$P417/12*(12-$J417+1),IF((AA$27-$I417)&lt;$O417,$M417*$P417,IF((AA$27-$I417)=$O417,$M417-SUM($Q417:Z417),0))))))</f>
        <v>0</v>
      </c>
      <c r="AB417" s="88">
        <f>IF($N417="정률법",IF((AB$27-$I417)&lt;0,0,IF((AB$27-$I417)=0,$M417*$P417/12*(12-$J417+1),IF((AB$27-$I417)&lt;$O417,($M417-SUM($N417:X417))*$P417,IF((AB$27-$I417)=$O417,$M417-SUM($N417:X417),0)))),IF($N417="정액법",IF((AB$27-$I417)&lt;0,0,IF((AB$27-$I417)=0,$M417*$P417/12*(12-$J417+1),IF((AB$27-$I417)&lt;$O417,$M417*$P417,IF((AB$27-$I417)=$O417,$M417-SUM($Q417:AA417),0))))))</f>
        <v>0</v>
      </c>
      <c r="AC417" s="88">
        <f>IF($N417="정률법",IF((AC$27-$I417)&lt;0,0,IF((AC$27-$I417)=0,$M417*$P417/12*(12-$J417+1),IF((AC$27-$I417)&lt;$O417,($M417-SUM($N417:Y417))*$P417,IF((AC$27-$I417)=$O417,$M417-SUM($N417:Y417),0)))),IF($N417="정액법",IF((AC$27-$I417)&lt;0,0,IF((AC$27-$I417)=0,$M417*$P417/12*(12-$J417+1),IF((AC$27-$I417)&lt;$O417,$M417*$P417,IF((AC$27-$I417)=$O417,$M417-SUM($Q417:AB417),0))))))</f>
        <v>0</v>
      </c>
      <c r="AD417" s="88">
        <f>IF($N417="정률법",IF((AD$27-$I417)&lt;0,0,IF((AD$27-$I417)=0,$M417*$P417/12*(12-$J417+1),IF((AD$27-$I417)&lt;$O417,($M417-SUM($N417:Z417))*$P417,IF((AD$27-$I417)=$O417,$M417-SUM($N417:Z417),0)))),IF($N417="정액법",IF((AD$27-$I417)&lt;0,0,IF((AD$27-$I417)=0,$M417*$P417/12*(12-$J417+1),IF((AD$27-$I417)&lt;$O417,$M417*$P417,IF((AD$27-$I417)=$O417,$M417-SUM($Q417:AC417),0))))))</f>
        <v>0</v>
      </c>
      <c r="AE417" s="89"/>
      <c r="AF417" s="90">
        <f>SUM(Q417:AE417)</f>
        <v>0</v>
      </c>
      <c r="AG417" s="88">
        <f t="shared" ref="AG417:AG426" si="223">M417-AF417</f>
        <v>0</v>
      </c>
      <c r="AH417" s="91">
        <f t="shared" ref="AH417:AH426" si="224">IFERROR(INT(AG417*K417/M417),0)</f>
        <v>0</v>
      </c>
      <c r="AI417" s="77"/>
      <c r="AJ417" s="77"/>
      <c r="AK417" s="77"/>
      <c r="AL417" s="77"/>
      <c r="AM417" s="77"/>
      <c r="AN417" s="92"/>
    </row>
    <row r="418" spans="2:40" s="47" customFormat="1" ht="13.5" hidden="1" outlineLevel="2">
      <c r="B418" s="76">
        <v>2</v>
      </c>
      <c r="C418" s="77"/>
      <c r="D418" s="77"/>
      <c r="E418" s="78"/>
      <c r="F418" s="77"/>
      <c r="G418" s="191"/>
      <c r="H418" s="79"/>
      <c r="I418" s="80">
        <f t="shared" ref="I418:I426" si="225">VALUE(LEFT(TEXT($H418,"yyyy-mm-dd"),4))</f>
        <v>1900</v>
      </c>
      <c r="J418" s="81" t="str">
        <f t="shared" ref="J418:J426" si="226">MID(TEXT($H418,"yyyy-mm-dd"),6,2)</f>
        <v>01</v>
      </c>
      <c r="K418" s="82"/>
      <c r="L418" s="140"/>
      <c r="M418" s="83">
        <f t="shared" ref="M418:M426" si="227">K418+L418</f>
        <v>0</v>
      </c>
      <c r="N418" s="141" t="s">
        <v>65</v>
      </c>
      <c r="O418" s="85">
        <v>3</v>
      </c>
      <c r="P418" s="86">
        <f>IF($N418="정액법",VLOOKUP($O418,[1]Data!$J$3:$L$62,2),IF($N418="정률법",VLOOKUP($O418,[1]Data!$J$3:$L$62,3),"입력검증"))</f>
        <v>0.33300000000000002</v>
      </c>
      <c r="Q418" s="108"/>
      <c r="R418" s="108"/>
      <c r="S418" s="108"/>
      <c r="T418" s="88">
        <f>IF($N418="정률법",IF((T$27-$I418)&lt;0,0,IF((T$27-$I418)=0,$M418*$P418/12*(12-$J418+1),IF((T$27-$I418)&lt;$O418,($M418-SUM($N418:P418))*$P418,IF((T$27-$I418)=$O418,$M418-SUM($N418:P418),0)))),IF($N418="정액법",IF((T$27-$I418)&lt;0,0,IF((T$27-$I418)=0,$M418*$P418/12*(12-$J418+1),IF((T$27-$I418)&lt;$O418,$M418*$P418,IF((T$27-$I418)=$O418,$M418-SUM($Q418:S418),0))))))</f>
        <v>0</v>
      </c>
      <c r="U418" s="88">
        <f>IF($N418="정률법",IF((U$27-$I418)&lt;0,0,IF((U$27-$I418)=0,$M418*$P418/12*(12-$J418+1),IF((U$27-$I418)&lt;$O418,($M418-SUM($N418:Q418))*$P418,IF((U$27-$I418)=$O418,$M418-SUM($N418:Q418),0)))),IF($N418="정액법",IF((U$27-$I418)&lt;0,0,IF((U$27-$I418)=0,$M418*$P418/12*(12-$J418+1),IF((U$27-$I418)&lt;$O418,$M418*$P418,IF((U$27-$I418)=$O418,$M418-SUM($Q418:T418),0))))))</f>
        <v>0</v>
      </c>
      <c r="V418" s="88">
        <f>IF($N418="정률법",IF((V$27-$I418)&lt;0,0,IF((V$27-$I418)=0,$M418*$P418/12*(12-$J418+1),IF((V$27-$I418)&lt;$O418,($M418-SUM($N418:R418))*$P418,IF((V$27-$I418)=$O418,$M418-SUM($N418:R418),0)))),IF($N418="정액법",IF((V$27-$I418)&lt;0,0,IF((V$27-$I418)=0,$M418*$P418/12*(12-$J418+1),IF((V$27-$I418)&lt;$O418,$M418*$P418,IF((V$27-$I418)=$O418,$M418-SUM($Q418:U418),0))))))</f>
        <v>0</v>
      </c>
      <c r="W418" s="88">
        <f>IF($N418="정률법",IF((W$27-$I418)&lt;0,0,IF((W$27-$I418)=0,$M418*$P418/12*(12-$J418+1),IF((W$27-$I418)&lt;$O418,($M418-SUM($N418:S418))*$P418,IF((W$27-$I418)=$O418,$M418-SUM($N418:S418),0)))),IF($N418="정액법",IF((W$27-$I418)&lt;0,0,IF((W$27-$I418)=0,$M418*$P418/12*(12-$J418+1),IF((W$27-$I418)&lt;$O418,$M418*$P418,IF((W$27-$I418)=$O418,$M418-SUM($Q418:V418),0))))))</f>
        <v>0</v>
      </c>
      <c r="X418" s="88">
        <f>IF($N418="정률법",IF((X$27-$I418)&lt;0,0,IF((X$27-$I418)=0,$M418*$P418/12*(12-$J418+1),IF((X$27-$I418)&lt;$O418,($M418-SUM($N418:T418))*$P418,IF((X$27-$I418)=$O418,$M418-SUM($N418:T418),0)))),IF($N418="정액법",IF((X$27-$I418)&lt;0,0,IF((X$27-$I418)=0,$M418*$P418/12*(12-$J418+1),IF((X$27-$I418)&lt;$O418,$M418*$P418,IF((X$27-$I418)=$O418,$M418-SUM($Q418:W418),0))))))</f>
        <v>0</v>
      </c>
      <c r="Y418" s="88">
        <f>IF($N418="정률법",IF((Y$27-$I418)&lt;0,0,IF((Y$27-$I418)=0,$M418*$P418/12*(12-$J418+1),IF((Y$27-$I418)&lt;$O418,($M418-SUM($N418:U418))*$P418,IF((Y$27-$I418)=$O418,$M418-SUM($N418:U418),0)))),IF($N418="정액법",IF((Y$27-$I418)&lt;0,0,IF((Y$27-$I418)=0,$M418*$P418/12*(12-$J418+1),IF((Y$27-$I418)&lt;$O418,$M418*$P418,IF((Y$27-$I418)=$O418,$M418-SUM($Q418:X418),0))))))</f>
        <v>0</v>
      </c>
      <c r="Z418" s="88">
        <f>IF($N418="정률법",IF((Z$27-$I418)&lt;0,0,IF((Z$27-$I418)=0,$M418*$P418/12*(12-$J418+1),IF((Z$27-$I418)&lt;$O418,($M418-SUM($N418:V418))*$P418,IF((Z$27-$I418)=$O418,$M418-SUM($N418:V418),0)))),IF($N418="정액법",IF((Z$27-$I418)&lt;0,0,IF((Z$27-$I418)=0,$M418*$P418/12*(12-$J418+1),IF((Z$27-$I418)&lt;$O418,$M418*$P418,IF((Z$27-$I418)=$O418,$M418-SUM($Q418:Y418),0))))))</f>
        <v>0</v>
      </c>
      <c r="AA418" s="88">
        <f>IF($N418="정률법",IF((AA$27-$I418)&lt;0,0,IF((AA$27-$I418)=0,$M418*$P418/12*(12-$J418+1),IF((AA$27-$I418)&lt;$O418,($M418-SUM($N418:W418))*$P418,IF((AA$27-$I418)=$O418,$M418-SUM($N418:W418),0)))),IF($N418="정액법",IF((AA$27-$I418)&lt;0,0,IF((AA$27-$I418)=0,$M418*$P418/12*(12-$J418+1),IF((AA$27-$I418)&lt;$O418,$M418*$P418,IF((AA$27-$I418)=$O418,$M418-SUM($Q418:Z418),0))))))</f>
        <v>0</v>
      </c>
      <c r="AB418" s="88">
        <f>IF($N418="정률법",IF((AB$27-$I418)&lt;0,0,IF((AB$27-$I418)=0,$M418*$P418/12*(12-$J418+1),IF((AB$27-$I418)&lt;$O418,($M418-SUM($N418:X418))*$P418,IF((AB$27-$I418)=$O418,$M418-SUM($N418:X418),0)))),IF($N418="정액법",IF((AB$27-$I418)&lt;0,0,IF((AB$27-$I418)=0,$M418*$P418/12*(12-$J418+1),IF((AB$27-$I418)&lt;$O418,$M418*$P418,IF((AB$27-$I418)=$O418,$M418-SUM($Q418:AA418),0))))))</f>
        <v>0</v>
      </c>
      <c r="AC418" s="88">
        <f>IF($N418="정률법",IF((AC$27-$I418)&lt;0,0,IF((AC$27-$I418)=0,$M418*$P418/12*(12-$J418+1),IF((AC$27-$I418)&lt;$O418,($M418-SUM($N418:Y418))*$P418,IF((AC$27-$I418)=$O418,$M418-SUM($N418:Y418),0)))),IF($N418="정액법",IF((AC$27-$I418)&lt;0,0,IF((AC$27-$I418)=0,$M418*$P418/12*(12-$J418+1),IF((AC$27-$I418)&lt;$O418,$M418*$P418,IF((AC$27-$I418)=$O418,$M418-SUM($Q418:AB418),0))))))</f>
        <v>0</v>
      </c>
      <c r="AD418" s="88">
        <f>IF($N418="정률법",IF((AD$27-$I418)&lt;0,0,IF((AD$27-$I418)=0,$M418*$P418/12*(12-$J418+1),IF((AD$27-$I418)&lt;$O418,($M418-SUM($N418:Z418))*$P418,IF((AD$27-$I418)=$O418,$M418-SUM($N418:Z418),0)))),IF($N418="정액법",IF((AD$27-$I418)&lt;0,0,IF((AD$27-$I418)=0,$M418*$P418/12*(12-$J418+1),IF((AD$27-$I418)&lt;$O418,$M418*$P418,IF((AD$27-$I418)=$O418,$M418-SUM($Q418:AC418),0))))))</f>
        <v>0</v>
      </c>
      <c r="AE418" s="89"/>
      <c r="AF418" s="90">
        <f t="shared" ref="AF418:AF426" si="228">SUM(Q418:AE418)</f>
        <v>0</v>
      </c>
      <c r="AG418" s="88">
        <f t="shared" si="223"/>
        <v>0</v>
      </c>
      <c r="AH418" s="91">
        <f t="shared" si="224"/>
        <v>0</v>
      </c>
      <c r="AI418" s="77"/>
      <c r="AJ418" s="77"/>
      <c r="AK418" s="77"/>
      <c r="AL418" s="77"/>
      <c r="AM418" s="77"/>
      <c r="AN418" s="92"/>
    </row>
    <row r="419" spans="2:40" s="47" customFormat="1" ht="13.5" hidden="1" outlineLevel="2">
      <c r="B419" s="76">
        <v>3</v>
      </c>
      <c r="C419" s="77"/>
      <c r="D419" s="77"/>
      <c r="E419" s="78"/>
      <c r="F419" s="77"/>
      <c r="G419" s="191"/>
      <c r="H419" s="79"/>
      <c r="I419" s="80">
        <f t="shared" si="225"/>
        <v>1900</v>
      </c>
      <c r="J419" s="81" t="str">
        <f t="shared" si="226"/>
        <v>01</v>
      </c>
      <c r="K419" s="82"/>
      <c r="L419" s="140"/>
      <c r="M419" s="83">
        <f t="shared" si="227"/>
        <v>0</v>
      </c>
      <c r="N419" s="141" t="s">
        <v>65</v>
      </c>
      <c r="O419" s="85">
        <v>3</v>
      </c>
      <c r="P419" s="86">
        <f>IF($N419="정액법",VLOOKUP($O419,[1]Data!$J$3:$L$62,2),IF($N419="정률법",VLOOKUP($O419,[1]Data!$J$3:$L$62,3),"입력검증"))</f>
        <v>0.33300000000000002</v>
      </c>
      <c r="Q419" s="108"/>
      <c r="R419" s="108"/>
      <c r="S419" s="108"/>
      <c r="T419" s="88">
        <f>IF($N419="정률법",IF((T$27-$I419)&lt;0,0,IF((T$27-$I419)=0,$M419*$P419/12*(12-$J419+1),IF((T$27-$I419)&lt;$O419,($M419-SUM($N419:P419))*$P419,IF((T$27-$I419)=$O419,$M419-SUM($N419:P419),0)))),IF($N419="정액법",IF((T$27-$I419)&lt;0,0,IF((T$27-$I419)=0,$M419*$P419/12*(12-$J419+1),IF((T$27-$I419)&lt;$O419,$M419*$P419,IF((T$27-$I419)=$O419,$M419-SUM($Q419:S419),0))))))</f>
        <v>0</v>
      </c>
      <c r="U419" s="88">
        <f>IF($N419="정률법",IF((U$27-$I419)&lt;0,0,IF((U$27-$I419)=0,$M419*$P419/12*(12-$J419+1),IF((U$27-$I419)&lt;$O419,($M419-SUM($N419:Q419))*$P419,IF((U$27-$I419)=$O419,$M419-SUM($N419:Q419),0)))),IF($N419="정액법",IF((U$27-$I419)&lt;0,0,IF((U$27-$I419)=0,$M419*$P419/12*(12-$J419+1),IF((U$27-$I419)&lt;$O419,$M419*$P419,IF((U$27-$I419)=$O419,$M419-SUM($Q419:T419),0))))))</f>
        <v>0</v>
      </c>
      <c r="V419" s="88">
        <f>IF($N419="정률법",IF((V$27-$I419)&lt;0,0,IF((V$27-$I419)=0,$M419*$P419/12*(12-$J419+1),IF((V$27-$I419)&lt;$O419,($M419-SUM($N419:R419))*$P419,IF((V$27-$I419)=$O419,$M419-SUM($N419:R419),0)))),IF($N419="정액법",IF((V$27-$I419)&lt;0,0,IF((V$27-$I419)=0,$M419*$P419/12*(12-$J419+1),IF((V$27-$I419)&lt;$O419,$M419*$P419,IF((V$27-$I419)=$O419,$M419-SUM($Q419:U419),0))))))</f>
        <v>0</v>
      </c>
      <c r="W419" s="88">
        <f>IF($N419="정률법",IF((W$27-$I419)&lt;0,0,IF((W$27-$I419)=0,$M419*$P419/12*(12-$J419+1),IF((W$27-$I419)&lt;$O419,($M419-SUM($N419:S419))*$P419,IF((W$27-$I419)=$O419,$M419-SUM($N419:S419),0)))),IF($N419="정액법",IF((W$27-$I419)&lt;0,0,IF((W$27-$I419)=0,$M419*$P419/12*(12-$J419+1),IF((W$27-$I419)&lt;$O419,$M419*$P419,IF((W$27-$I419)=$O419,$M419-SUM($Q419:V419),0))))))</f>
        <v>0</v>
      </c>
      <c r="X419" s="88">
        <f>IF($N419="정률법",IF((X$27-$I419)&lt;0,0,IF((X$27-$I419)=0,$M419*$P419/12*(12-$J419+1),IF((X$27-$I419)&lt;$O419,($M419-SUM($N419:T419))*$P419,IF((X$27-$I419)=$O419,$M419-SUM($N419:T419),0)))),IF($N419="정액법",IF((X$27-$I419)&lt;0,0,IF((X$27-$I419)=0,$M419*$P419/12*(12-$J419+1),IF((X$27-$I419)&lt;$O419,$M419*$P419,IF((X$27-$I419)=$O419,$M419-SUM($Q419:W419),0))))))</f>
        <v>0</v>
      </c>
      <c r="Y419" s="88">
        <f>IF($N419="정률법",IF((Y$27-$I419)&lt;0,0,IF((Y$27-$I419)=0,$M419*$P419/12*(12-$J419+1),IF((Y$27-$I419)&lt;$O419,($M419-SUM($N419:U419))*$P419,IF((Y$27-$I419)=$O419,$M419-SUM($N419:U419),0)))),IF($N419="정액법",IF((Y$27-$I419)&lt;0,0,IF((Y$27-$I419)=0,$M419*$P419/12*(12-$J419+1),IF((Y$27-$I419)&lt;$O419,$M419*$P419,IF((Y$27-$I419)=$O419,$M419-SUM($Q419:X419),0))))))</f>
        <v>0</v>
      </c>
      <c r="Z419" s="88">
        <f>IF($N419="정률법",IF((Z$27-$I419)&lt;0,0,IF((Z$27-$I419)=0,$M419*$P419/12*(12-$J419+1),IF((Z$27-$I419)&lt;$O419,($M419-SUM($N419:V419))*$P419,IF((Z$27-$I419)=$O419,$M419-SUM($N419:V419),0)))),IF($N419="정액법",IF((Z$27-$I419)&lt;0,0,IF((Z$27-$I419)=0,$M419*$P419/12*(12-$J419+1),IF((Z$27-$I419)&lt;$O419,$M419*$P419,IF((Z$27-$I419)=$O419,$M419-SUM($Q419:Y419),0))))))</f>
        <v>0</v>
      </c>
      <c r="AA419" s="88">
        <f>IF($N419="정률법",IF((AA$27-$I419)&lt;0,0,IF((AA$27-$I419)=0,$M419*$P419/12*(12-$J419+1),IF((AA$27-$I419)&lt;$O419,($M419-SUM($N419:W419))*$P419,IF((AA$27-$I419)=$O419,$M419-SUM($N419:W419),0)))),IF($N419="정액법",IF((AA$27-$I419)&lt;0,0,IF((AA$27-$I419)=0,$M419*$P419/12*(12-$J419+1),IF((AA$27-$I419)&lt;$O419,$M419*$P419,IF((AA$27-$I419)=$O419,$M419-SUM($Q419:Z419),0))))))</f>
        <v>0</v>
      </c>
      <c r="AB419" s="88">
        <f>IF($N419="정률법",IF((AB$27-$I419)&lt;0,0,IF((AB$27-$I419)=0,$M419*$P419/12*(12-$J419+1),IF((AB$27-$I419)&lt;$O419,($M419-SUM($N419:X419))*$P419,IF((AB$27-$I419)=$O419,$M419-SUM($N419:X419),0)))),IF($N419="정액법",IF((AB$27-$I419)&lt;0,0,IF((AB$27-$I419)=0,$M419*$P419/12*(12-$J419+1),IF((AB$27-$I419)&lt;$O419,$M419*$P419,IF((AB$27-$I419)=$O419,$M419-SUM($Q419:AA419),0))))))</f>
        <v>0</v>
      </c>
      <c r="AC419" s="88">
        <f>IF($N419="정률법",IF((AC$27-$I419)&lt;0,0,IF((AC$27-$I419)=0,$M419*$P419/12*(12-$J419+1),IF((AC$27-$I419)&lt;$O419,($M419-SUM($N419:Y419))*$P419,IF((AC$27-$I419)=$O419,$M419-SUM($N419:Y419),0)))),IF($N419="정액법",IF((AC$27-$I419)&lt;0,0,IF((AC$27-$I419)=0,$M419*$P419/12*(12-$J419+1),IF((AC$27-$I419)&lt;$O419,$M419*$P419,IF((AC$27-$I419)=$O419,$M419-SUM($Q419:AB419),0))))))</f>
        <v>0</v>
      </c>
      <c r="AD419" s="88">
        <f>IF($N419="정률법",IF((AD$27-$I419)&lt;0,0,IF((AD$27-$I419)=0,$M419*$P419/12*(12-$J419+1),IF((AD$27-$I419)&lt;$O419,($M419-SUM($N419:Z419))*$P419,IF((AD$27-$I419)=$O419,$M419-SUM($N419:Z419),0)))),IF($N419="정액법",IF((AD$27-$I419)&lt;0,0,IF((AD$27-$I419)=0,$M419*$P419/12*(12-$J419+1),IF((AD$27-$I419)&lt;$O419,$M419*$P419,IF((AD$27-$I419)=$O419,$M419-SUM($Q419:AC419),0))))))</f>
        <v>0</v>
      </c>
      <c r="AE419" s="89"/>
      <c r="AF419" s="90">
        <f t="shared" si="228"/>
        <v>0</v>
      </c>
      <c r="AG419" s="88">
        <f t="shared" si="223"/>
        <v>0</v>
      </c>
      <c r="AH419" s="91">
        <f t="shared" si="224"/>
        <v>0</v>
      </c>
      <c r="AI419" s="77"/>
      <c r="AJ419" s="77"/>
      <c r="AK419" s="77"/>
      <c r="AL419" s="77"/>
      <c r="AM419" s="77"/>
      <c r="AN419" s="92"/>
    </row>
    <row r="420" spans="2:40" s="47" customFormat="1" ht="13.5" hidden="1" outlineLevel="2">
      <c r="B420" s="76">
        <v>4</v>
      </c>
      <c r="C420" s="77"/>
      <c r="D420" s="77"/>
      <c r="E420" s="78"/>
      <c r="F420" s="77"/>
      <c r="G420" s="191"/>
      <c r="H420" s="79"/>
      <c r="I420" s="80">
        <f t="shared" si="225"/>
        <v>1900</v>
      </c>
      <c r="J420" s="81" t="str">
        <f t="shared" si="226"/>
        <v>01</v>
      </c>
      <c r="K420" s="82"/>
      <c r="L420" s="140"/>
      <c r="M420" s="83">
        <f t="shared" si="227"/>
        <v>0</v>
      </c>
      <c r="N420" s="141" t="s">
        <v>65</v>
      </c>
      <c r="O420" s="85">
        <v>3</v>
      </c>
      <c r="P420" s="86">
        <f>IF($N420="정액법",VLOOKUP($O420,[1]Data!$J$3:$L$62,2),IF($N420="정률법",VLOOKUP($O420,[1]Data!$J$3:$L$62,3),"입력검증"))</f>
        <v>0.33300000000000002</v>
      </c>
      <c r="Q420" s="108"/>
      <c r="R420" s="108"/>
      <c r="S420" s="108"/>
      <c r="T420" s="88">
        <f>IF($N420="정률법",IF((T$27-$I420)&lt;0,0,IF((T$27-$I420)=0,$M420*$P420/12*(12-$J420+1),IF((T$27-$I420)&lt;$O420,($M420-SUM($N420:P420))*$P420,IF((T$27-$I420)=$O420,$M420-SUM($N420:P420),0)))),IF($N420="정액법",IF((T$27-$I420)&lt;0,0,IF((T$27-$I420)=0,$M420*$P420/12*(12-$J420+1),IF((T$27-$I420)&lt;$O420,$M420*$P420,IF((T$27-$I420)=$O420,$M420-SUM($Q420:S420),0))))))</f>
        <v>0</v>
      </c>
      <c r="U420" s="88">
        <f>IF($N420="정률법",IF((U$27-$I420)&lt;0,0,IF((U$27-$I420)=0,$M420*$P420/12*(12-$J420+1),IF((U$27-$I420)&lt;$O420,($M420-SUM($N420:Q420))*$P420,IF((U$27-$I420)=$O420,$M420-SUM($N420:Q420),0)))),IF($N420="정액법",IF((U$27-$I420)&lt;0,0,IF((U$27-$I420)=0,$M420*$P420/12*(12-$J420+1),IF((U$27-$I420)&lt;$O420,$M420*$P420,IF((U$27-$I420)=$O420,$M420-SUM($Q420:T420),0))))))</f>
        <v>0</v>
      </c>
      <c r="V420" s="88">
        <f>IF($N420="정률법",IF((V$27-$I420)&lt;0,0,IF((V$27-$I420)=0,$M420*$P420/12*(12-$J420+1),IF((V$27-$I420)&lt;$O420,($M420-SUM($N420:R420))*$P420,IF((V$27-$I420)=$O420,$M420-SUM($N420:R420),0)))),IF($N420="정액법",IF((V$27-$I420)&lt;0,0,IF((V$27-$I420)=0,$M420*$P420/12*(12-$J420+1),IF((V$27-$I420)&lt;$O420,$M420*$P420,IF((V$27-$I420)=$O420,$M420-SUM($Q420:U420),0))))))</f>
        <v>0</v>
      </c>
      <c r="W420" s="88">
        <f>IF($N420="정률법",IF((W$27-$I420)&lt;0,0,IF((W$27-$I420)=0,$M420*$P420/12*(12-$J420+1),IF((W$27-$I420)&lt;$O420,($M420-SUM($N420:S420))*$P420,IF((W$27-$I420)=$O420,$M420-SUM($N420:S420),0)))),IF($N420="정액법",IF((W$27-$I420)&lt;0,0,IF((W$27-$I420)=0,$M420*$P420/12*(12-$J420+1),IF((W$27-$I420)&lt;$O420,$M420*$P420,IF((W$27-$I420)=$O420,$M420-SUM($Q420:V420),0))))))</f>
        <v>0</v>
      </c>
      <c r="X420" s="88">
        <f>IF($N420="정률법",IF((X$27-$I420)&lt;0,0,IF((X$27-$I420)=0,$M420*$P420/12*(12-$J420+1),IF((X$27-$I420)&lt;$O420,($M420-SUM($N420:T420))*$P420,IF((X$27-$I420)=$O420,$M420-SUM($N420:T420),0)))),IF($N420="정액법",IF((X$27-$I420)&lt;0,0,IF((X$27-$I420)=0,$M420*$P420/12*(12-$J420+1),IF((X$27-$I420)&lt;$O420,$M420*$P420,IF((X$27-$I420)=$O420,$M420-SUM($Q420:W420),0))))))</f>
        <v>0</v>
      </c>
      <c r="Y420" s="88">
        <f>IF($N420="정률법",IF((Y$27-$I420)&lt;0,0,IF((Y$27-$I420)=0,$M420*$P420/12*(12-$J420+1),IF((Y$27-$I420)&lt;$O420,($M420-SUM($N420:U420))*$P420,IF((Y$27-$I420)=$O420,$M420-SUM($N420:U420),0)))),IF($N420="정액법",IF((Y$27-$I420)&lt;0,0,IF((Y$27-$I420)=0,$M420*$P420/12*(12-$J420+1),IF((Y$27-$I420)&lt;$O420,$M420*$P420,IF((Y$27-$I420)=$O420,$M420-SUM($Q420:X420),0))))))</f>
        <v>0</v>
      </c>
      <c r="Z420" s="88">
        <f>IF($N420="정률법",IF((Z$27-$I420)&lt;0,0,IF((Z$27-$I420)=0,$M420*$P420/12*(12-$J420+1),IF((Z$27-$I420)&lt;$O420,($M420-SUM($N420:V420))*$P420,IF((Z$27-$I420)=$O420,$M420-SUM($N420:V420),0)))),IF($N420="정액법",IF((Z$27-$I420)&lt;0,0,IF((Z$27-$I420)=0,$M420*$P420/12*(12-$J420+1),IF((Z$27-$I420)&lt;$O420,$M420*$P420,IF((Z$27-$I420)=$O420,$M420-SUM($Q420:Y420),0))))))</f>
        <v>0</v>
      </c>
      <c r="AA420" s="88">
        <f>IF($N420="정률법",IF((AA$27-$I420)&lt;0,0,IF((AA$27-$I420)=0,$M420*$P420/12*(12-$J420+1),IF((AA$27-$I420)&lt;$O420,($M420-SUM($N420:W420))*$P420,IF((AA$27-$I420)=$O420,$M420-SUM($N420:W420),0)))),IF($N420="정액법",IF((AA$27-$I420)&lt;0,0,IF((AA$27-$I420)=0,$M420*$P420/12*(12-$J420+1),IF((AA$27-$I420)&lt;$O420,$M420*$P420,IF((AA$27-$I420)=$O420,$M420-SUM($Q420:Z420),0))))))</f>
        <v>0</v>
      </c>
      <c r="AB420" s="88">
        <f>IF($N420="정률법",IF((AB$27-$I420)&lt;0,0,IF((AB$27-$I420)=0,$M420*$P420/12*(12-$J420+1),IF((AB$27-$I420)&lt;$O420,($M420-SUM($N420:X420))*$P420,IF((AB$27-$I420)=$O420,$M420-SUM($N420:X420),0)))),IF($N420="정액법",IF((AB$27-$I420)&lt;0,0,IF((AB$27-$I420)=0,$M420*$P420/12*(12-$J420+1),IF((AB$27-$I420)&lt;$O420,$M420*$P420,IF((AB$27-$I420)=$O420,$M420-SUM($Q420:AA420),0))))))</f>
        <v>0</v>
      </c>
      <c r="AC420" s="88">
        <f>IF($N420="정률법",IF((AC$27-$I420)&lt;0,0,IF((AC$27-$I420)=0,$M420*$P420/12*(12-$J420+1),IF((AC$27-$I420)&lt;$O420,($M420-SUM($N420:Y420))*$P420,IF((AC$27-$I420)=$O420,$M420-SUM($N420:Y420),0)))),IF($N420="정액법",IF((AC$27-$I420)&lt;0,0,IF((AC$27-$I420)=0,$M420*$P420/12*(12-$J420+1),IF((AC$27-$I420)&lt;$O420,$M420*$P420,IF((AC$27-$I420)=$O420,$M420-SUM($Q420:AB420),0))))))</f>
        <v>0</v>
      </c>
      <c r="AD420" s="88">
        <f>IF($N420="정률법",IF((AD$27-$I420)&lt;0,0,IF((AD$27-$I420)=0,$M420*$P420/12*(12-$J420+1),IF((AD$27-$I420)&lt;$O420,($M420-SUM($N420:Z420))*$P420,IF((AD$27-$I420)=$O420,$M420-SUM($N420:Z420),0)))),IF($N420="정액법",IF((AD$27-$I420)&lt;0,0,IF((AD$27-$I420)=0,$M420*$P420/12*(12-$J420+1),IF((AD$27-$I420)&lt;$O420,$M420*$P420,IF((AD$27-$I420)=$O420,$M420-SUM($Q420:AC420),0))))))</f>
        <v>0</v>
      </c>
      <c r="AE420" s="89"/>
      <c r="AF420" s="90">
        <f t="shared" si="228"/>
        <v>0</v>
      </c>
      <c r="AG420" s="88">
        <f t="shared" si="223"/>
        <v>0</v>
      </c>
      <c r="AH420" s="91">
        <f t="shared" si="224"/>
        <v>0</v>
      </c>
      <c r="AI420" s="77"/>
      <c r="AJ420" s="77"/>
      <c r="AK420" s="77"/>
      <c r="AL420" s="77"/>
      <c r="AM420" s="77"/>
      <c r="AN420" s="92"/>
    </row>
    <row r="421" spans="2:40" s="47" customFormat="1" ht="13.5" hidden="1" outlineLevel="2">
      <c r="B421" s="76">
        <v>5</v>
      </c>
      <c r="C421" s="77"/>
      <c r="D421" s="77"/>
      <c r="E421" s="78"/>
      <c r="F421" s="77"/>
      <c r="G421" s="191"/>
      <c r="H421" s="79"/>
      <c r="I421" s="80">
        <f t="shared" si="225"/>
        <v>1900</v>
      </c>
      <c r="J421" s="81" t="str">
        <f t="shared" si="226"/>
        <v>01</v>
      </c>
      <c r="K421" s="82"/>
      <c r="L421" s="140"/>
      <c r="M421" s="83">
        <f t="shared" si="227"/>
        <v>0</v>
      </c>
      <c r="N421" s="141" t="s">
        <v>65</v>
      </c>
      <c r="O421" s="85">
        <v>3</v>
      </c>
      <c r="P421" s="86">
        <f>IF($N421="정액법",VLOOKUP($O421,[1]Data!$J$3:$L$62,2),IF($N421="정률법",VLOOKUP($O421,[1]Data!$J$3:$L$62,3),"입력검증"))</f>
        <v>0.33300000000000002</v>
      </c>
      <c r="Q421" s="108"/>
      <c r="R421" s="108"/>
      <c r="S421" s="108"/>
      <c r="T421" s="88">
        <f>IF($N421="정률법",IF((T$27-$I421)&lt;0,0,IF((T$27-$I421)=0,$M421*$P421/12*(12-$J421+1),IF((T$27-$I421)&lt;$O421,($M421-SUM($N421:P421))*$P421,IF((T$27-$I421)=$O421,$M421-SUM($N421:P421),0)))),IF($N421="정액법",IF((T$27-$I421)&lt;0,0,IF((T$27-$I421)=0,$M421*$P421/12*(12-$J421+1),IF((T$27-$I421)&lt;$O421,$M421*$P421,IF((T$27-$I421)=$O421,$M421-SUM($Q421:S421),0))))))</f>
        <v>0</v>
      </c>
      <c r="U421" s="88">
        <f>IF($N421="정률법",IF((U$27-$I421)&lt;0,0,IF((U$27-$I421)=0,$M421*$P421/12*(12-$J421+1),IF((U$27-$I421)&lt;$O421,($M421-SUM($N421:Q421))*$P421,IF((U$27-$I421)=$O421,$M421-SUM($N421:Q421),0)))),IF($N421="정액법",IF((U$27-$I421)&lt;0,0,IF((U$27-$I421)=0,$M421*$P421/12*(12-$J421+1),IF((U$27-$I421)&lt;$O421,$M421*$P421,IF((U$27-$I421)=$O421,$M421-SUM($Q421:T421),0))))))</f>
        <v>0</v>
      </c>
      <c r="V421" s="88">
        <f>IF($N421="정률법",IF((V$27-$I421)&lt;0,0,IF((V$27-$I421)=0,$M421*$P421/12*(12-$J421+1),IF((V$27-$I421)&lt;$O421,($M421-SUM($N421:R421))*$P421,IF((V$27-$I421)=$O421,$M421-SUM($N421:R421),0)))),IF($N421="정액법",IF((V$27-$I421)&lt;0,0,IF((V$27-$I421)=0,$M421*$P421/12*(12-$J421+1),IF((V$27-$I421)&lt;$O421,$M421*$P421,IF((V$27-$I421)=$O421,$M421-SUM($Q421:U421),0))))))</f>
        <v>0</v>
      </c>
      <c r="W421" s="88">
        <f>IF($N421="정률법",IF((W$27-$I421)&lt;0,0,IF((W$27-$I421)=0,$M421*$P421/12*(12-$J421+1),IF((W$27-$I421)&lt;$O421,($M421-SUM($N421:S421))*$P421,IF((W$27-$I421)=$O421,$M421-SUM($N421:S421),0)))),IF($N421="정액법",IF((W$27-$I421)&lt;0,0,IF((W$27-$I421)=0,$M421*$P421/12*(12-$J421+1),IF((W$27-$I421)&lt;$O421,$M421*$P421,IF((W$27-$I421)=$O421,$M421-SUM($Q421:V421),0))))))</f>
        <v>0</v>
      </c>
      <c r="X421" s="88">
        <f>IF($N421="정률법",IF((X$27-$I421)&lt;0,0,IF((X$27-$I421)=0,$M421*$P421/12*(12-$J421+1),IF((X$27-$I421)&lt;$O421,($M421-SUM($N421:T421))*$P421,IF((X$27-$I421)=$O421,$M421-SUM($N421:T421),0)))),IF($N421="정액법",IF((X$27-$I421)&lt;0,0,IF((X$27-$I421)=0,$M421*$P421/12*(12-$J421+1),IF((X$27-$I421)&lt;$O421,$M421*$P421,IF((X$27-$I421)=$O421,$M421-SUM($Q421:W421),0))))))</f>
        <v>0</v>
      </c>
      <c r="Y421" s="88">
        <f>IF($N421="정률법",IF((Y$27-$I421)&lt;0,0,IF((Y$27-$I421)=0,$M421*$P421/12*(12-$J421+1),IF((Y$27-$I421)&lt;$O421,($M421-SUM($N421:U421))*$P421,IF((Y$27-$I421)=$O421,$M421-SUM($N421:U421),0)))),IF($N421="정액법",IF((Y$27-$I421)&lt;0,0,IF((Y$27-$I421)=0,$M421*$P421/12*(12-$J421+1),IF((Y$27-$I421)&lt;$O421,$M421*$P421,IF((Y$27-$I421)=$O421,$M421-SUM($Q421:X421),0))))))</f>
        <v>0</v>
      </c>
      <c r="Z421" s="88">
        <f>IF($N421="정률법",IF((Z$27-$I421)&lt;0,0,IF((Z$27-$I421)=0,$M421*$P421/12*(12-$J421+1),IF((Z$27-$I421)&lt;$O421,($M421-SUM($N421:V421))*$P421,IF((Z$27-$I421)=$O421,$M421-SUM($N421:V421),0)))),IF($N421="정액법",IF((Z$27-$I421)&lt;0,0,IF((Z$27-$I421)=0,$M421*$P421/12*(12-$J421+1),IF((Z$27-$I421)&lt;$O421,$M421*$P421,IF((Z$27-$I421)=$O421,$M421-SUM($Q421:Y421),0))))))</f>
        <v>0</v>
      </c>
      <c r="AA421" s="88">
        <f>IF($N421="정률법",IF((AA$27-$I421)&lt;0,0,IF((AA$27-$I421)=0,$M421*$P421/12*(12-$J421+1),IF((AA$27-$I421)&lt;$O421,($M421-SUM($N421:W421))*$P421,IF((AA$27-$I421)=$O421,$M421-SUM($N421:W421),0)))),IF($N421="정액법",IF((AA$27-$I421)&lt;0,0,IF((AA$27-$I421)=0,$M421*$P421/12*(12-$J421+1),IF((AA$27-$I421)&lt;$O421,$M421*$P421,IF((AA$27-$I421)=$O421,$M421-SUM($Q421:Z421),0))))))</f>
        <v>0</v>
      </c>
      <c r="AB421" s="88">
        <f>IF($N421="정률법",IF((AB$27-$I421)&lt;0,0,IF((AB$27-$I421)=0,$M421*$P421/12*(12-$J421+1),IF((AB$27-$I421)&lt;$O421,($M421-SUM($N421:X421))*$P421,IF((AB$27-$I421)=$O421,$M421-SUM($N421:X421),0)))),IF($N421="정액법",IF((AB$27-$I421)&lt;0,0,IF((AB$27-$I421)=0,$M421*$P421/12*(12-$J421+1),IF((AB$27-$I421)&lt;$O421,$M421*$P421,IF((AB$27-$I421)=$O421,$M421-SUM($Q421:AA421),0))))))</f>
        <v>0</v>
      </c>
      <c r="AC421" s="88">
        <f>IF($N421="정률법",IF((AC$27-$I421)&lt;0,0,IF((AC$27-$I421)=0,$M421*$P421/12*(12-$J421+1),IF((AC$27-$I421)&lt;$O421,($M421-SUM($N421:Y421))*$P421,IF((AC$27-$I421)=$O421,$M421-SUM($N421:Y421),0)))),IF($N421="정액법",IF((AC$27-$I421)&lt;0,0,IF((AC$27-$I421)=0,$M421*$P421/12*(12-$J421+1),IF((AC$27-$I421)&lt;$O421,$M421*$P421,IF((AC$27-$I421)=$O421,$M421-SUM($Q421:AB421),0))))))</f>
        <v>0</v>
      </c>
      <c r="AD421" s="88">
        <f>IF($N421="정률법",IF((AD$27-$I421)&lt;0,0,IF((AD$27-$I421)=0,$M421*$P421/12*(12-$J421+1),IF((AD$27-$I421)&lt;$O421,($M421-SUM($N421:Z421))*$P421,IF((AD$27-$I421)=$O421,$M421-SUM($N421:Z421),0)))),IF($N421="정액법",IF((AD$27-$I421)&lt;0,0,IF((AD$27-$I421)=0,$M421*$P421/12*(12-$J421+1),IF((AD$27-$I421)&lt;$O421,$M421*$P421,IF((AD$27-$I421)=$O421,$M421-SUM($Q421:AC421),0))))))</f>
        <v>0</v>
      </c>
      <c r="AE421" s="89"/>
      <c r="AF421" s="90">
        <f t="shared" si="228"/>
        <v>0</v>
      </c>
      <c r="AG421" s="88">
        <f t="shared" si="223"/>
        <v>0</v>
      </c>
      <c r="AH421" s="91">
        <f t="shared" si="224"/>
        <v>0</v>
      </c>
      <c r="AI421" s="77"/>
      <c r="AJ421" s="77"/>
      <c r="AK421" s="77"/>
      <c r="AL421" s="77"/>
      <c r="AM421" s="77"/>
      <c r="AN421" s="92"/>
    </row>
    <row r="422" spans="2:40" s="47" customFormat="1" ht="13.5" hidden="1" outlineLevel="2">
      <c r="B422" s="76">
        <v>6</v>
      </c>
      <c r="C422" s="77"/>
      <c r="D422" s="77"/>
      <c r="E422" s="78"/>
      <c r="F422" s="77"/>
      <c r="G422" s="191"/>
      <c r="H422" s="79"/>
      <c r="I422" s="80">
        <f t="shared" si="225"/>
        <v>1900</v>
      </c>
      <c r="J422" s="81" t="str">
        <f t="shared" si="226"/>
        <v>01</v>
      </c>
      <c r="K422" s="82"/>
      <c r="L422" s="140"/>
      <c r="M422" s="83">
        <f t="shared" si="227"/>
        <v>0</v>
      </c>
      <c r="N422" s="141" t="s">
        <v>65</v>
      </c>
      <c r="O422" s="85">
        <v>3</v>
      </c>
      <c r="P422" s="86">
        <f>IF($N422="정액법",VLOOKUP($O422,[1]Data!$J$3:$L$62,2),IF($N422="정률법",VLOOKUP($O422,[1]Data!$J$3:$L$62,3),"입력검증"))</f>
        <v>0.33300000000000002</v>
      </c>
      <c r="Q422" s="108"/>
      <c r="R422" s="108"/>
      <c r="S422" s="108"/>
      <c r="T422" s="88">
        <f>IF($N422="정률법",IF((T$27-$I422)&lt;0,0,IF((T$27-$I422)=0,$M422*$P422/12*(12-$J422+1),IF((T$27-$I422)&lt;$O422,($M422-SUM($N422:P422))*$P422,IF((T$27-$I422)=$O422,$M422-SUM($N422:P422),0)))),IF($N422="정액법",IF((T$27-$I422)&lt;0,0,IF((T$27-$I422)=0,$M422*$P422/12*(12-$J422+1),IF((T$27-$I422)&lt;$O422,$M422*$P422,IF((T$27-$I422)=$O422,$M422-SUM($Q422:S422),0))))))</f>
        <v>0</v>
      </c>
      <c r="U422" s="88">
        <f>IF($N422="정률법",IF((U$27-$I422)&lt;0,0,IF((U$27-$I422)=0,$M422*$P422/12*(12-$J422+1),IF((U$27-$I422)&lt;$O422,($M422-SUM($N422:Q422))*$P422,IF((U$27-$I422)=$O422,$M422-SUM($N422:Q422),0)))),IF($N422="정액법",IF((U$27-$I422)&lt;0,0,IF((U$27-$I422)=0,$M422*$P422/12*(12-$J422+1),IF((U$27-$I422)&lt;$O422,$M422*$P422,IF((U$27-$I422)=$O422,$M422-SUM($Q422:T422),0))))))</f>
        <v>0</v>
      </c>
      <c r="V422" s="88">
        <f>IF($N422="정률법",IF((V$27-$I422)&lt;0,0,IF((V$27-$I422)=0,$M422*$P422/12*(12-$J422+1),IF((V$27-$I422)&lt;$O422,($M422-SUM($N422:R422))*$P422,IF((V$27-$I422)=$O422,$M422-SUM($N422:R422),0)))),IF($N422="정액법",IF((V$27-$I422)&lt;0,0,IF((V$27-$I422)=0,$M422*$P422/12*(12-$J422+1),IF((V$27-$I422)&lt;$O422,$M422*$P422,IF((V$27-$I422)=$O422,$M422-SUM($Q422:U422),0))))))</f>
        <v>0</v>
      </c>
      <c r="W422" s="88">
        <f>IF($N422="정률법",IF((W$27-$I422)&lt;0,0,IF((W$27-$I422)=0,$M422*$P422/12*(12-$J422+1),IF((W$27-$I422)&lt;$O422,($M422-SUM($N422:S422))*$P422,IF((W$27-$I422)=$O422,$M422-SUM($N422:S422),0)))),IF($N422="정액법",IF((W$27-$I422)&lt;0,0,IF((W$27-$I422)=0,$M422*$P422/12*(12-$J422+1),IF((W$27-$I422)&lt;$O422,$M422*$P422,IF((W$27-$I422)=$O422,$M422-SUM($Q422:V422),0))))))</f>
        <v>0</v>
      </c>
      <c r="X422" s="88">
        <f>IF($N422="정률법",IF((X$27-$I422)&lt;0,0,IF((X$27-$I422)=0,$M422*$P422/12*(12-$J422+1),IF((X$27-$I422)&lt;$O422,($M422-SUM($N422:T422))*$P422,IF((X$27-$I422)=$O422,$M422-SUM($N422:T422),0)))),IF($N422="정액법",IF((X$27-$I422)&lt;0,0,IF((X$27-$I422)=0,$M422*$P422/12*(12-$J422+1),IF((X$27-$I422)&lt;$O422,$M422*$P422,IF((X$27-$I422)=$O422,$M422-SUM($Q422:W422),0))))))</f>
        <v>0</v>
      </c>
      <c r="Y422" s="88">
        <f>IF($N422="정률법",IF((Y$27-$I422)&lt;0,0,IF((Y$27-$I422)=0,$M422*$P422/12*(12-$J422+1),IF((Y$27-$I422)&lt;$O422,($M422-SUM($N422:U422))*$P422,IF((Y$27-$I422)=$O422,$M422-SUM($N422:U422),0)))),IF($N422="정액법",IF((Y$27-$I422)&lt;0,0,IF((Y$27-$I422)=0,$M422*$P422/12*(12-$J422+1),IF((Y$27-$I422)&lt;$O422,$M422*$P422,IF((Y$27-$I422)=$O422,$M422-SUM($Q422:X422),0))))))</f>
        <v>0</v>
      </c>
      <c r="Z422" s="88">
        <f>IF($N422="정률법",IF((Z$27-$I422)&lt;0,0,IF((Z$27-$I422)=0,$M422*$P422/12*(12-$J422+1),IF((Z$27-$I422)&lt;$O422,($M422-SUM($N422:V422))*$P422,IF((Z$27-$I422)=$O422,$M422-SUM($N422:V422),0)))),IF($N422="정액법",IF((Z$27-$I422)&lt;0,0,IF((Z$27-$I422)=0,$M422*$P422/12*(12-$J422+1),IF((Z$27-$I422)&lt;$O422,$M422*$P422,IF((Z$27-$I422)=$O422,$M422-SUM($Q422:Y422),0))))))</f>
        <v>0</v>
      </c>
      <c r="AA422" s="88">
        <f>IF($N422="정률법",IF((AA$27-$I422)&lt;0,0,IF((AA$27-$I422)=0,$M422*$P422/12*(12-$J422+1),IF((AA$27-$I422)&lt;$O422,($M422-SUM($N422:W422))*$P422,IF((AA$27-$I422)=$O422,$M422-SUM($N422:W422),0)))),IF($N422="정액법",IF((AA$27-$I422)&lt;0,0,IF((AA$27-$I422)=0,$M422*$P422/12*(12-$J422+1),IF((AA$27-$I422)&lt;$O422,$M422*$P422,IF((AA$27-$I422)=$O422,$M422-SUM($Q422:Z422),0))))))</f>
        <v>0</v>
      </c>
      <c r="AB422" s="88">
        <f>IF($N422="정률법",IF((AB$27-$I422)&lt;0,0,IF((AB$27-$I422)=0,$M422*$P422/12*(12-$J422+1),IF((AB$27-$I422)&lt;$O422,($M422-SUM($N422:X422))*$P422,IF((AB$27-$I422)=$O422,$M422-SUM($N422:X422),0)))),IF($N422="정액법",IF((AB$27-$I422)&lt;0,0,IF((AB$27-$I422)=0,$M422*$P422/12*(12-$J422+1),IF((AB$27-$I422)&lt;$O422,$M422*$P422,IF((AB$27-$I422)=$O422,$M422-SUM($Q422:AA422),0))))))</f>
        <v>0</v>
      </c>
      <c r="AC422" s="88">
        <f>IF($N422="정률법",IF((AC$27-$I422)&lt;0,0,IF((AC$27-$I422)=0,$M422*$P422/12*(12-$J422+1),IF((AC$27-$I422)&lt;$O422,($M422-SUM($N422:Y422))*$P422,IF((AC$27-$I422)=$O422,$M422-SUM($N422:Y422),0)))),IF($N422="정액법",IF((AC$27-$I422)&lt;0,0,IF((AC$27-$I422)=0,$M422*$P422/12*(12-$J422+1),IF((AC$27-$I422)&lt;$O422,$M422*$P422,IF((AC$27-$I422)=$O422,$M422-SUM($Q422:AB422),0))))))</f>
        <v>0</v>
      </c>
      <c r="AD422" s="88">
        <f>IF($N422="정률법",IF((AD$27-$I422)&lt;0,0,IF((AD$27-$I422)=0,$M422*$P422/12*(12-$J422+1),IF((AD$27-$I422)&lt;$O422,($M422-SUM($N422:Z422))*$P422,IF((AD$27-$I422)=$O422,$M422-SUM($N422:Z422),0)))),IF($N422="정액법",IF((AD$27-$I422)&lt;0,0,IF((AD$27-$I422)=0,$M422*$P422/12*(12-$J422+1),IF((AD$27-$I422)&lt;$O422,$M422*$P422,IF((AD$27-$I422)=$O422,$M422-SUM($Q422:AC422),0))))))</f>
        <v>0</v>
      </c>
      <c r="AE422" s="89"/>
      <c r="AF422" s="90">
        <f t="shared" si="228"/>
        <v>0</v>
      </c>
      <c r="AG422" s="88">
        <f t="shared" si="223"/>
        <v>0</v>
      </c>
      <c r="AH422" s="91">
        <f t="shared" si="224"/>
        <v>0</v>
      </c>
      <c r="AI422" s="77"/>
      <c r="AJ422" s="77"/>
      <c r="AK422" s="77"/>
      <c r="AL422" s="77"/>
      <c r="AM422" s="77"/>
      <c r="AN422" s="92"/>
    </row>
    <row r="423" spans="2:40" s="47" customFormat="1" ht="13.5" hidden="1" outlineLevel="2">
      <c r="B423" s="76">
        <v>7</v>
      </c>
      <c r="C423" s="77"/>
      <c r="D423" s="77"/>
      <c r="E423" s="78"/>
      <c r="F423" s="77"/>
      <c r="G423" s="191"/>
      <c r="H423" s="79"/>
      <c r="I423" s="80">
        <f t="shared" si="225"/>
        <v>1900</v>
      </c>
      <c r="J423" s="81" t="str">
        <f t="shared" si="226"/>
        <v>01</v>
      </c>
      <c r="K423" s="82"/>
      <c r="L423" s="140"/>
      <c r="M423" s="83">
        <f t="shared" si="227"/>
        <v>0</v>
      </c>
      <c r="N423" s="141" t="s">
        <v>65</v>
      </c>
      <c r="O423" s="85">
        <v>3</v>
      </c>
      <c r="P423" s="86">
        <f>IF($N423="정액법",VLOOKUP($O423,[1]Data!$J$3:$L$62,2),IF($N423="정률법",VLOOKUP($O423,[1]Data!$J$3:$L$62,3),"입력검증"))</f>
        <v>0.33300000000000002</v>
      </c>
      <c r="Q423" s="108"/>
      <c r="R423" s="108"/>
      <c r="S423" s="108"/>
      <c r="T423" s="88">
        <f>IF($N423="정률법",IF((T$27-$I423)&lt;0,0,IF((T$27-$I423)=0,$M423*$P423/12*(12-$J423+1),IF((T$27-$I423)&lt;$O423,($M423-SUM($N423:P423))*$P423,IF((T$27-$I423)=$O423,$M423-SUM($N423:P423),0)))),IF($N423="정액법",IF((T$27-$I423)&lt;0,0,IF((T$27-$I423)=0,$M423*$P423/12*(12-$J423+1),IF((T$27-$I423)&lt;$O423,$M423*$P423,IF((T$27-$I423)=$O423,$M423-SUM($Q423:S423),0))))))</f>
        <v>0</v>
      </c>
      <c r="U423" s="88">
        <f>IF($N423="정률법",IF((U$27-$I423)&lt;0,0,IF((U$27-$I423)=0,$M423*$P423/12*(12-$J423+1),IF((U$27-$I423)&lt;$O423,($M423-SUM($N423:Q423))*$P423,IF((U$27-$I423)=$O423,$M423-SUM($N423:Q423),0)))),IF($N423="정액법",IF((U$27-$I423)&lt;0,0,IF((U$27-$I423)=0,$M423*$P423/12*(12-$J423+1),IF((U$27-$I423)&lt;$O423,$M423*$P423,IF((U$27-$I423)=$O423,$M423-SUM($Q423:T423),0))))))</f>
        <v>0</v>
      </c>
      <c r="V423" s="88">
        <f>IF($N423="정률법",IF((V$27-$I423)&lt;0,0,IF((V$27-$I423)=0,$M423*$P423/12*(12-$J423+1),IF((V$27-$I423)&lt;$O423,($M423-SUM($N423:R423))*$P423,IF((V$27-$I423)=$O423,$M423-SUM($N423:R423),0)))),IF($N423="정액법",IF((V$27-$I423)&lt;0,0,IF((V$27-$I423)=0,$M423*$P423/12*(12-$J423+1),IF((V$27-$I423)&lt;$O423,$M423*$P423,IF((V$27-$I423)=$O423,$M423-SUM($Q423:U423),0))))))</f>
        <v>0</v>
      </c>
      <c r="W423" s="88">
        <f>IF($N423="정률법",IF((W$27-$I423)&lt;0,0,IF((W$27-$I423)=0,$M423*$P423/12*(12-$J423+1),IF((W$27-$I423)&lt;$O423,($M423-SUM($N423:S423))*$P423,IF((W$27-$I423)=$O423,$M423-SUM($N423:S423),0)))),IF($N423="정액법",IF((W$27-$I423)&lt;0,0,IF((W$27-$I423)=0,$M423*$P423/12*(12-$J423+1),IF((W$27-$I423)&lt;$O423,$M423*$P423,IF((W$27-$I423)=$O423,$M423-SUM($Q423:V423),0))))))</f>
        <v>0</v>
      </c>
      <c r="X423" s="88">
        <f>IF($N423="정률법",IF((X$27-$I423)&lt;0,0,IF((X$27-$I423)=0,$M423*$P423/12*(12-$J423+1),IF((X$27-$I423)&lt;$O423,($M423-SUM($N423:T423))*$P423,IF((X$27-$I423)=$O423,$M423-SUM($N423:T423),0)))),IF($N423="정액법",IF((X$27-$I423)&lt;0,0,IF((X$27-$I423)=0,$M423*$P423/12*(12-$J423+1),IF((X$27-$I423)&lt;$O423,$M423*$P423,IF((X$27-$I423)=$O423,$M423-SUM($Q423:W423),0))))))</f>
        <v>0</v>
      </c>
      <c r="Y423" s="88">
        <f>IF($N423="정률법",IF((Y$27-$I423)&lt;0,0,IF((Y$27-$I423)=0,$M423*$P423/12*(12-$J423+1),IF((Y$27-$I423)&lt;$O423,($M423-SUM($N423:U423))*$P423,IF((Y$27-$I423)=$O423,$M423-SUM($N423:U423),0)))),IF($N423="정액법",IF((Y$27-$I423)&lt;0,0,IF((Y$27-$I423)=0,$M423*$P423/12*(12-$J423+1),IF((Y$27-$I423)&lt;$O423,$M423*$P423,IF((Y$27-$I423)=$O423,$M423-SUM($Q423:X423),0))))))</f>
        <v>0</v>
      </c>
      <c r="Z423" s="88">
        <f>IF($N423="정률법",IF((Z$27-$I423)&lt;0,0,IF((Z$27-$I423)=0,$M423*$P423/12*(12-$J423+1),IF((Z$27-$I423)&lt;$O423,($M423-SUM($N423:V423))*$P423,IF((Z$27-$I423)=$O423,$M423-SUM($N423:V423),0)))),IF($N423="정액법",IF((Z$27-$I423)&lt;0,0,IF((Z$27-$I423)=0,$M423*$P423/12*(12-$J423+1),IF((Z$27-$I423)&lt;$O423,$M423*$P423,IF((Z$27-$I423)=$O423,$M423-SUM($Q423:Y423),0))))))</f>
        <v>0</v>
      </c>
      <c r="AA423" s="88">
        <f>IF($N423="정률법",IF((AA$27-$I423)&lt;0,0,IF((AA$27-$I423)=0,$M423*$P423/12*(12-$J423+1),IF((AA$27-$I423)&lt;$O423,($M423-SUM($N423:W423))*$P423,IF((AA$27-$I423)=$O423,$M423-SUM($N423:W423),0)))),IF($N423="정액법",IF((AA$27-$I423)&lt;0,0,IF((AA$27-$I423)=0,$M423*$P423/12*(12-$J423+1),IF((AA$27-$I423)&lt;$O423,$M423*$P423,IF((AA$27-$I423)=$O423,$M423-SUM($Q423:Z423),0))))))</f>
        <v>0</v>
      </c>
      <c r="AB423" s="88">
        <f>IF($N423="정률법",IF((AB$27-$I423)&lt;0,0,IF((AB$27-$I423)=0,$M423*$P423/12*(12-$J423+1),IF((AB$27-$I423)&lt;$O423,($M423-SUM($N423:X423))*$P423,IF((AB$27-$I423)=$O423,$M423-SUM($N423:X423),0)))),IF($N423="정액법",IF((AB$27-$I423)&lt;0,0,IF((AB$27-$I423)=0,$M423*$P423/12*(12-$J423+1),IF((AB$27-$I423)&lt;$O423,$M423*$P423,IF((AB$27-$I423)=$O423,$M423-SUM($Q423:AA423),0))))))</f>
        <v>0</v>
      </c>
      <c r="AC423" s="88">
        <f>IF($N423="정률법",IF((AC$27-$I423)&lt;0,0,IF((AC$27-$I423)=0,$M423*$P423/12*(12-$J423+1),IF((AC$27-$I423)&lt;$O423,($M423-SUM($N423:Y423))*$P423,IF((AC$27-$I423)=$O423,$M423-SUM($N423:Y423),0)))),IF($N423="정액법",IF((AC$27-$I423)&lt;0,0,IF((AC$27-$I423)=0,$M423*$P423/12*(12-$J423+1),IF((AC$27-$I423)&lt;$O423,$M423*$P423,IF((AC$27-$I423)=$O423,$M423-SUM($Q423:AB423),0))))))</f>
        <v>0</v>
      </c>
      <c r="AD423" s="88">
        <f>IF($N423="정률법",IF((AD$27-$I423)&lt;0,0,IF((AD$27-$I423)=0,$M423*$P423/12*(12-$J423+1),IF((AD$27-$I423)&lt;$O423,($M423-SUM($N423:Z423))*$P423,IF((AD$27-$I423)=$O423,$M423-SUM($N423:Z423),0)))),IF($N423="정액법",IF((AD$27-$I423)&lt;0,0,IF((AD$27-$I423)=0,$M423*$P423/12*(12-$J423+1),IF((AD$27-$I423)&lt;$O423,$M423*$P423,IF((AD$27-$I423)=$O423,$M423-SUM($Q423:AC423),0))))))</f>
        <v>0</v>
      </c>
      <c r="AE423" s="89"/>
      <c r="AF423" s="90">
        <f t="shared" si="228"/>
        <v>0</v>
      </c>
      <c r="AG423" s="88">
        <f t="shared" si="223"/>
        <v>0</v>
      </c>
      <c r="AH423" s="91">
        <f t="shared" si="224"/>
        <v>0</v>
      </c>
      <c r="AI423" s="77"/>
      <c r="AJ423" s="77"/>
      <c r="AK423" s="77"/>
      <c r="AL423" s="77"/>
      <c r="AM423" s="77"/>
      <c r="AN423" s="92"/>
    </row>
    <row r="424" spans="2:40" s="47" customFormat="1" ht="13.5" hidden="1" outlineLevel="2">
      <c r="B424" s="76">
        <v>8</v>
      </c>
      <c r="C424" s="77"/>
      <c r="D424" s="77"/>
      <c r="E424" s="78"/>
      <c r="F424" s="77"/>
      <c r="G424" s="191"/>
      <c r="H424" s="79"/>
      <c r="I424" s="80">
        <f t="shared" si="225"/>
        <v>1900</v>
      </c>
      <c r="J424" s="81" t="str">
        <f t="shared" si="226"/>
        <v>01</v>
      </c>
      <c r="K424" s="82"/>
      <c r="L424" s="140"/>
      <c r="M424" s="83">
        <f t="shared" si="227"/>
        <v>0</v>
      </c>
      <c r="N424" s="141" t="s">
        <v>65</v>
      </c>
      <c r="O424" s="85">
        <v>3</v>
      </c>
      <c r="P424" s="86">
        <f>IF($N424="정액법",VLOOKUP($O424,[1]Data!$J$3:$L$62,2),IF($N424="정률법",VLOOKUP($O424,[1]Data!$J$3:$L$62,3),"입력검증"))</f>
        <v>0.33300000000000002</v>
      </c>
      <c r="Q424" s="108"/>
      <c r="R424" s="108"/>
      <c r="S424" s="108"/>
      <c r="T424" s="88">
        <f>IF($N424="정률법",IF((T$27-$I424)&lt;0,0,IF((T$27-$I424)=0,$M424*$P424/12*(12-$J424+1),IF((T$27-$I424)&lt;$O424,($M424-SUM($N424:P424))*$P424,IF((T$27-$I424)=$O424,$M424-SUM($N424:P424),0)))),IF($N424="정액법",IF((T$27-$I424)&lt;0,0,IF((T$27-$I424)=0,$M424*$P424/12*(12-$J424+1),IF((T$27-$I424)&lt;$O424,$M424*$P424,IF((T$27-$I424)=$O424,$M424-SUM($Q424:S424),0))))))</f>
        <v>0</v>
      </c>
      <c r="U424" s="88">
        <f>IF($N424="정률법",IF((U$27-$I424)&lt;0,0,IF((U$27-$I424)=0,$M424*$P424/12*(12-$J424+1),IF((U$27-$I424)&lt;$O424,($M424-SUM($N424:Q424))*$P424,IF((U$27-$I424)=$O424,$M424-SUM($N424:Q424),0)))),IF($N424="정액법",IF((U$27-$I424)&lt;0,0,IF((U$27-$I424)=0,$M424*$P424/12*(12-$J424+1),IF((U$27-$I424)&lt;$O424,$M424*$P424,IF((U$27-$I424)=$O424,$M424-SUM($Q424:T424),0))))))</f>
        <v>0</v>
      </c>
      <c r="V424" s="88">
        <f>IF($N424="정률법",IF((V$27-$I424)&lt;0,0,IF((V$27-$I424)=0,$M424*$P424/12*(12-$J424+1),IF((V$27-$I424)&lt;$O424,($M424-SUM($N424:R424))*$P424,IF((V$27-$I424)=$O424,$M424-SUM($N424:R424),0)))),IF($N424="정액법",IF((V$27-$I424)&lt;0,0,IF((V$27-$I424)=0,$M424*$P424/12*(12-$J424+1),IF((V$27-$I424)&lt;$O424,$M424*$P424,IF((V$27-$I424)=$O424,$M424-SUM($Q424:U424),0))))))</f>
        <v>0</v>
      </c>
      <c r="W424" s="88">
        <f>IF($N424="정률법",IF((W$27-$I424)&lt;0,0,IF((W$27-$I424)=0,$M424*$P424/12*(12-$J424+1),IF((W$27-$I424)&lt;$O424,($M424-SUM($N424:S424))*$P424,IF((W$27-$I424)=$O424,$M424-SUM($N424:S424),0)))),IF($N424="정액법",IF((W$27-$I424)&lt;0,0,IF((W$27-$I424)=0,$M424*$P424/12*(12-$J424+1),IF((W$27-$I424)&lt;$O424,$M424*$P424,IF((W$27-$I424)=$O424,$M424-SUM($Q424:V424),0))))))</f>
        <v>0</v>
      </c>
      <c r="X424" s="88">
        <f>IF($N424="정률법",IF((X$27-$I424)&lt;0,0,IF((X$27-$I424)=0,$M424*$P424/12*(12-$J424+1),IF((X$27-$I424)&lt;$O424,($M424-SUM($N424:T424))*$P424,IF((X$27-$I424)=$O424,$M424-SUM($N424:T424),0)))),IF($N424="정액법",IF((X$27-$I424)&lt;0,0,IF((X$27-$I424)=0,$M424*$P424/12*(12-$J424+1),IF((X$27-$I424)&lt;$O424,$M424*$P424,IF((X$27-$I424)=$O424,$M424-SUM($Q424:W424),0))))))</f>
        <v>0</v>
      </c>
      <c r="Y424" s="88">
        <f>IF($N424="정률법",IF((Y$27-$I424)&lt;0,0,IF((Y$27-$I424)=0,$M424*$P424/12*(12-$J424+1),IF((Y$27-$I424)&lt;$O424,($M424-SUM($N424:U424))*$P424,IF((Y$27-$I424)=$O424,$M424-SUM($N424:U424),0)))),IF($N424="정액법",IF((Y$27-$I424)&lt;0,0,IF((Y$27-$I424)=0,$M424*$P424/12*(12-$J424+1),IF((Y$27-$I424)&lt;$O424,$M424*$P424,IF((Y$27-$I424)=$O424,$M424-SUM($Q424:X424),0))))))</f>
        <v>0</v>
      </c>
      <c r="Z424" s="88">
        <f>IF($N424="정률법",IF((Z$27-$I424)&lt;0,0,IF((Z$27-$I424)=0,$M424*$P424/12*(12-$J424+1),IF((Z$27-$I424)&lt;$O424,($M424-SUM($N424:V424))*$P424,IF((Z$27-$I424)=$O424,$M424-SUM($N424:V424),0)))),IF($N424="정액법",IF((Z$27-$I424)&lt;0,0,IF((Z$27-$I424)=0,$M424*$P424/12*(12-$J424+1),IF((Z$27-$I424)&lt;$O424,$M424*$P424,IF((Z$27-$I424)=$O424,$M424-SUM($Q424:Y424),0))))))</f>
        <v>0</v>
      </c>
      <c r="AA424" s="88">
        <f>IF($N424="정률법",IF((AA$27-$I424)&lt;0,0,IF((AA$27-$I424)=0,$M424*$P424/12*(12-$J424+1),IF((AA$27-$I424)&lt;$O424,($M424-SUM($N424:W424))*$P424,IF((AA$27-$I424)=$O424,$M424-SUM($N424:W424),0)))),IF($N424="정액법",IF((AA$27-$I424)&lt;0,0,IF((AA$27-$I424)=0,$M424*$P424/12*(12-$J424+1),IF((AA$27-$I424)&lt;$O424,$M424*$P424,IF((AA$27-$I424)=$O424,$M424-SUM($Q424:Z424),0))))))</f>
        <v>0</v>
      </c>
      <c r="AB424" s="88">
        <f>IF($N424="정률법",IF((AB$27-$I424)&lt;0,0,IF((AB$27-$I424)=0,$M424*$P424/12*(12-$J424+1),IF((AB$27-$I424)&lt;$O424,($M424-SUM($N424:X424))*$P424,IF((AB$27-$I424)=$O424,$M424-SUM($N424:X424),0)))),IF($N424="정액법",IF((AB$27-$I424)&lt;0,0,IF((AB$27-$I424)=0,$M424*$P424/12*(12-$J424+1),IF((AB$27-$I424)&lt;$O424,$M424*$P424,IF((AB$27-$I424)=$O424,$M424-SUM($Q424:AA424),0))))))</f>
        <v>0</v>
      </c>
      <c r="AC424" s="88">
        <f>IF($N424="정률법",IF((AC$27-$I424)&lt;0,0,IF((AC$27-$I424)=0,$M424*$P424/12*(12-$J424+1),IF((AC$27-$I424)&lt;$O424,($M424-SUM($N424:Y424))*$P424,IF((AC$27-$I424)=$O424,$M424-SUM($N424:Y424),0)))),IF($N424="정액법",IF((AC$27-$I424)&lt;0,0,IF((AC$27-$I424)=0,$M424*$P424/12*(12-$J424+1),IF((AC$27-$I424)&lt;$O424,$M424*$P424,IF((AC$27-$I424)=$O424,$M424-SUM($Q424:AB424),0))))))</f>
        <v>0</v>
      </c>
      <c r="AD424" s="88">
        <f>IF($N424="정률법",IF((AD$27-$I424)&lt;0,0,IF((AD$27-$I424)=0,$M424*$P424/12*(12-$J424+1),IF((AD$27-$I424)&lt;$O424,($M424-SUM($N424:Z424))*$P424,IF((AD$27-$I424)=$O424,$M424-SUM($N424:Z424),0)))),IF($N424="정액법",IF((AD$27-$I424)&lt;0,0,IF((AD$27-$I424)=0,$M424*$P424/12*(12-$J424+1),IF((AD$27-$I424)&lt;$O424,$M424*$P424,IF((AD$27-$I424)=$O424,$M424-SUM($Q424:AC424),0))))))</f>
        <v>0</v>
      </c>
      <c r="AE424" s="89"/>
      <c r="AF424" s="90">
        <f t="shared" si="228"/>
        <v>0</v>
      </c>
      <c r="AG424" s="88">
        <f t="shared" si="223"/>
        <v>0</v>
      </c>
      <c r="AH424" s="91">
        <f t="shared" si="224"/>
        <v>0</v>
      </c>
      <c r="AI424" s="77"/>
      <c r="AJ424" s="77"/>
      <c r="AK424" s="77"/>
      <c r="AL424" s="77"/>
      <c r="AM424" s="77"/>
      <c r="AN424" s="92"/>
    </row>
    <row r="425" spans="2:40" s="47" customFormat="1" ht="13.5" hidden="1" outlineLevel="2">
      <c r="B425" s="76">
        <v>9</v>
      </c>
      <c r="C425" s="77"/>
      <c r="D425" s="77"/>
      <c r="E425" s="78"/>
      <c r="F425" s="77"/>
      <c r="G425" s="191"/>
      <c r="H425" s="79"/>
      <c r="I425" s="80">
        <f t="shared" si="225"/>
        <v>1900</v>
      </c>
      <c r="J425" s="81" t="str">
        <f t="shared" si="226"/>
        <v>01</v>
      </c>
      <c r="K425" s="82"/>
      <c r="L425" s="140"/>
      <c r="M425" s="83">
        <f t="shared" si="227"/>
        <v>0</v>
      </c>
      <c r="N425" s="141" t="s">
        <v>65</v>
      </c>
      <c r="O425" s="85">
        <v>3</v>
      </c>
      <c r="P425" s="86">
        <f>IF($N425="정액법",VLOOKUP($O425,[1]Data!$J$3:$L$62,2),IF($N425="정률법",VLOOKUP($O425,[1]Data!$J$3:$L$62,3),"입력검증"))</f>
        <v>0.33300000000000002</v>
      </c>
      <c r="Q425" s="108"/>
      <c r="R425" s="108"/>
      <c r="S425" s="108"/>
      <c r="T425" s="88">
        <f>IF($N425="정률법",IF((T$27-$I425)&lt;0,0,IF((T$27-$I425)=0,$M425*$P425/12*(12-$J425+1),IF((T$27-$I425)&lt;$O425,($M425-SUM($N425:P425))*$P425,IF((T$27-$I425)=$O425,$M425-SUM($N425:P425),0)))),IF($N425="정액법",IF((T$27-$I425)&lt;0,0,IF((T$27-$I425)=0,$M425*$P425/12*(12-$J425+1),IF((T$27-$I425)&lt;$O425,$M425*$P425,IF((T$27-$I425)=$O425,$M425-SUM($Q425:S425),0))))))</f>
        <v>0</v>
      </c>
      <c r="U425" s="88">
        <f>IF($N425="정률법",IF((U$27-$I425)&lt;0,0,IF((U$27-$I425)=0,$M425*$P425/12*(12-$J425+1),IF((U$27-$I425)&lt;$O425,($M425-SUM($N425:Q425))*$P425,IF((U$27-$I425)=$O425,$M425-SUM($N425:Q425),0)))),IF($N425="정액법",IF((U$27-$I425)&lt;0,0,IF((U$27-$I425)=0,$M425*$P425/12*(12-$J425+1),IF((U$27-$I425)&lt;$O425,$M425*$P425,IF((U$27-$I425)=$O425,$M425-SUM($Q425:T425),0))))))</f>
        <v>0</v>
      </c>
      <c r="V425" s="88">
        <f>IF($N425="정률법",IF((V$27-$I425)&lt;0,0,IF((V$27-$I425)=0,$M425*$P425/12*(12-$J425+1),IF((V$27-$I425)&lt;$O425,($M425-SUM($N425:R425))*$P425,IF((V$27-$I425)=$O425,$M425-SUM($N425:R425),0)))),IF($N425="정액법",IF((V$27-$I425)&lt;0,0,IF((V$27-$I425)=0,$M425*$P425/12*(12-$J425+1),IF((V$27-$I425)&lt;$O425,$M425*$P425,IF((V$27-$I425)=$O425,$M425-SUM($Q425:U425),0))))))</f>
        <v>0</v>
      </c>
      <c r="W425" s="88">
        <f>IF($N425="정률법",IF((W$27-$I425)&lt;0,0,IF((W$27-$I425)=0,$M425*$P425/12*(12-$J425+1),IF((W$27-$I425)&lt;$O425,($M425-SUM($N425:S425))*$P425,IF((W$27-$I425)=$O425,$M425-SUM($N425:S425),0)))),IF($N425="정액법",IF((W$27-$I425)&lt;0,0,IF((W$27-$I425)=0,$M425*$P425/12*(12-$J425+1),IF((W$27-$I425)&lt;$O425,$M425*$P425,IF((W$27-$I425)=$O425,$M425-SUM($Q425:V425),0))))))</f>
        <v>0</v>
      </c>
      <c r="X425" s="88">
        <f>IF($N425="정률법",IF((X$27-$I425)&lt;0,0,IF((X$27-$I425)=0,$M425*$P425/12*(12-$J425+1),IF((X$27-$I425)&lt;$O425,($M425-SUM($N425:T425))*$P425,IF((X$27-$I425)=$O425,$M425-SUM($N425:T425),0)))),IF($N425="정액법",IF((X$27-$I425)&lt;0,0,IF((X$27-$I425)=0,$M425*$P425/12*(12-$J425+1),IF((X$27-$I425)&lt;$O425,$M425*$P425,IF((X$27-$I425)=$O425,$M425-SUM($Q425:W425),0))))))</f>
        <v>0</v>
      </c>
      <c r="Y425" s="88">
        <f>IF($N425="정률법",IF((Y$27-$I425)&lt;0,0,IF((Y$27-$I425)=0,$M425*$P425/12*(12-$J425+1),IF((Y$27-$I425)&lt;$O425,($M425-SUM($N425:U425))*$P425,IF((Y$27-$I425)=$O425,$M425-SUM($N425:U425),0)))),IF($N425="정액법",IF((Y$27-$I425)&lt;0,0,IF((Y$27-$I425)=0,$M425*$P425/12*(12-$J425+1),IF((Y$27-$I425)&lt;$O425,$M425*$P425,IF((Y$27-$I425)=$O425,$M425-SUM($Q425:X425),0))))))</f>
        <v>0</v>
      </c>
      <c r="Z425" s="88">
        <f>IF($N425="정률법",IF((Z$27-$I425)&lt;0,0,IF((Z$27-$I425)=0,$M425*$P425/12*(12-$J425+1),IF((Z$27-$I425)&lt;$O425,($M425-SUM($N425:V425))*$P425,IF((Z$27-$I425)=$O425,$M425-SUM($N425:V425),0)))),IF($N425="정액법",IF((Z$27-$I425)&lt;0,0,IF((Z$27-$I425)=0,$M425*$P425/12*(12-$J425+1),IF((Z$27-$I425)&lt;$O425,$M425*$P425,IF((Z$27-$I425)=$O425,$M425-SUM($Q425:Y425),0))))))</f>
        <v>0</v>
      </c>
      <c r="AA425" s="88">
        <f>IF($N425="정률법",IF((AA$27-$I425)&lt;0,0,IF((AA$27-$I425)=0,$M425*$P425/12*(12-$J425+1),IF((AA$27-$I425)&lt;$O425,($M425-SUM($N425:W425))*$P425,IF((AA$27-$I425)=$O425,$M425-SUM($N425:W425),0)))),IF($N425="정액법",IF((AA$27-$I425)&lt;0,0,IF((AA$27-$I425)=0,$M425*$P425/12*(12-$J425+1),IF((AA$27-$I425)&lt;$O425,$M425*$P425,IF((AA$27-$I425)=$O425,$M425-SUM($Q425:Z425),0))))))</f>
        <v>0</v>
      </c>
      <c r="AB425" s="88">
        <f>IF($N425="정률법",IF((AB$27-$I425)&lt;0,0,IF((AB$27-$I425)=0,$M425*$P425/12*(12-$J425+1),IF((AB$27-$I425)&lt;$O425,($M425-SUM($N425:X425))*$P425,IF((AB$27-$I425)=$O425,$M425-SUM($N425:X425),0)))),IF($N425="정액법",IF((AB$27-$I425)&lt;0,0,IF((AB$27-$I425)=0,$M425*$P425/12*(12-$J425+1),IF((AB$27-$I425)&lt;$O425,$M425*$P425,IF((AB$27-$I425)=$O425,$M425-SUM($Q425:AA425),0))))))</f>
        <v>0</v>
      </c>
      <c r="AC425" s="88">
        <f>IF($N425="정률법",IF((AC$27-$I425)&lt;0,0,IF((AC$27-$I425)=0,$M425*$P425/12*(12-$J425+1),IF((AC$27-$I425)&lt;$O425,($M425-SUM($N425:Y425))*$P425,IF((AC$27-$I425)=$O425,$M425-SUM($N425:Y425),0)))),IF($N425="정액법",IF((AC$27-$I425)&lt;0,0,IF((AC$27-$I425)=0,$M425*$P425/12*(12-$J425+1),IF((AC$27-$I425)&lt;$O425,$M425*$P425,IF((AC$27-$I425)=$O425,$M425-SUM($Q425:AB425),0))))))</f>
        <v>0</v>
      </c>
      <c r="AD425" s="88">
        <f>IF($N425="정률법",IF((AD$27-$I425)&lt;0,0,IF((AD$27-$I425)=0,$M425*$P425/12*(12-$J425+1),IF((AD$27-$I425)&lt;$O425,($M425-SUM($N425:Z425))*$P425,IF((AD$27-$I425)=$O425,$M425-SUM($N425:Z425),0)))),IF($N425="정액법",IF((AD$27-$I425)&lt;0,0,IF((AD$27-$I425)=0,$M425*$P425/12*(12-$J425+1),IF((AD$27-$I425)&lt;$O425,$M425*$P425,IF((AD$27-$I425)=$O425,$M425-SUM($Q425:AC425),0))))))</f>
        <v>0</v>
      </c>
      <c r="AE425" s="89"/>
      <c r="AF425" s="90">
        <f t="shared" si="228"/>
        <v>0</v>
      </c>
      <c r="AG425" s="88">
        <f t="shared" si="223"/>
        <v>0</v>
      </c>
      <c r="AH425" s="91">
        <f t="shared" si="224"/>
        <v>0</v>
      </c>
      <c r="AI425" s="77"/>
      <c r="AJ425" s="77"/>
      <c r="AK425" s="77"/>
      <c r="AL425" s="77"/>
      <c r="AM425" s="77"/>
      <c r="AN425" s="92"/>
    </row>
    <row r="426" spans="2:40" s="47" customFormat="1" ht="13.5" hidden="1" outlineLevel="2">
      <c r="B426" s="76">
        <v>10</v>
      </c>
      <c r="C426" s="77"/>
      <c r="D426" s="77"/>
      <c r="E426" s="78"/>
      <c r="F426" s="77"/>
      <c r="G426" s="191"/>
      <c r="H426" s="79"/>
      <c r="I426" s="80">
        <f t="shared" si="225"/>
        <v>1900</v>
      </c>
      <c r="J426" s="81" t="str">
        <f t="shared" si="226"/>
        <v>01</v>
      </c>
      <c r="K426" s="82"/>
      <c r="L426" s="140"/>
      <c r="M426" s="83">
        <f t="shared" si="227"/>
        <v>0</v>
      </c>
      <c r="N426" s="141" t="s">
        <v>65</v>
      </c>
      <c r="O426" s="85">
        <v>3</v>
      </c>
      <c r="P426" s="86">
        <f>IF($N426="정액법",VLOOKUP($O426,[1]Data!$J$3:$L$62,2),IF($N426="정률법",VLOOKUP($O426,[1]Data!$J$3:$L$62,3),"입력검증"))</f>
        <v>0.33300000000000002</v>
      </c>
      <c r="Q426" s="108"/>
      <c r="R426" s="108"/>
      <c r="S426" s="108"/>
      <c r="T426" s="88">
        <f>IF($N426="정률법",IF((T$27-$I426)&lt;0,0,IF((T$27-$I426)=0,$M426*$P426/12*(12-$J426+1),IF((T$27-$I426)&lt;$O426,($M426-SUM($N426:P426))*$P426,IF((T$27-$I426)=$O426,$M426-SUM($N426:P426),0)))),IF($N426="정액법",IF((T$27-$I426)&lt;0,0,IF((T$27-$I426)=0,$M426*$P426/12*(12-$J426+1),IF((T$27-$I426)&lt;$O426,$M426*$P426,IF((T$27-$I426)=$O426,$M426-SUM($Q426:S426),0))))))</f>
        <v>0</v>
      </c>
      <c r="U426" s="88">
        <f>IF($N426="정률법",IF((U$27-$I426)&lt;0,0,IF((U$27-$I426)=0,$M426*$P426/12*(12-$J426+1),IF((U$27-$I426)&lt;$O426,($M426-SUM($N426:Q426))*$P426,IF((U$27-$I426)=$O426,$M426-SUM($N426:Q426),0)))),IF($N426="정액법",IF((U$27-$I426)&lt;0,0,IF((U$27-$I426)=0,$M426*$P426/12*(12-$J426+1),IF((U$27-$I426)&lt;$O426,$M426*$P426,IF((U$27-$I426)=$O426,$M426-SUM($Q426:T426),0))))))</f>
        <v>0</v>
      </c>
      <c r="V426" s="88">
        <f>IF($N426="정률법",IF((V$27-$I426)&lt;0,0,IF((V$27-$I426)=0,$M426*$P426/12*(12-$J426+1),IF((V$27-$I426)&lt;$O426,($M426-SUM($N426:R426))*$P426,IF((V$27-$I426)=$O426,$M426-SUM($N426:R426),0)))),IF($N426="정액법",IF((V$27-$I426)&lt;0,0,IF((V$27-$I426)=0,$M426*$P426/12*(12-$J426+1),IF((V$27-$I426)&lt;$O426,$M426*$P426,IF((V$27-$I426)=$O426,$M426-SUM($Q426:U426),0))))))</f>
        <v>0</v>
      </c>
      <c r="W426" s="88">
        <f>IF($N426="정률법",IF((W$27-$I426)&lt;0,0,IF((W$27-$I426)=0,$M426*$P426/12*(12-$J426+1),IF((W$27-$I426)&lt;$O426,($M426-SUM($N426:S426))*$P426,IF((W$27-$I426)=$O426,$M426-SUM($N426:S426),0)))),IF($N426="정액법",IF((W$27-$I426)&lt;0,0,IF((W$27-$I426)=0,$M426*$P426/12*(12-$J426+1),IF((W$27-$I426)&lt;$O426,$M426*$P426,IF((W$27-$I426)=$O426,$M426-SUM($Q426:V426),0))))))</f>
        <v>0</v>
      </c>
      <c r="X426" s="88">
        <f>IF($N426="정률법",IF((X$27-$I426)&lt;0,0,IF((X$27-$I426)=0,$M426*$P426/12*(12-$J426+1),IF((X$27-$I426)&lt;$O426,($M426-SUM($N426:T426))*$P426,IF((X$27-$I426)=$O426,$M426-SUM($N426:T426),0)))),IF($N426="정액법",IF((X$27-$I426)&lt;0,0,IF((X$27-$I426)=0,$M426*$P426/12*(12-$J426+1),IF((X$27-$I426)&lt;$O426,$M426*$P426,IF((X$27-$I426)=$O426,$M426-SUM($Q426:W426),0))))))</f>
        <v>0</v>
      </c>
      <c r="Y426" s="88">
        <f>IF($N426="정률법",IF((Y$27-$I426)&lt;0,0,IF((Y$27-$I426)=0,$M426*$P426/12*(12-$J426+1),IF((Y$27-$I426)&lt;$O426,($M426-SUM($N426:U426))*$P426,IF((Y$27-$I426)=$O426,$M426-SUM($N426:U426),0)))),IF($N426="정액법",IF((Y$27-$I426)&lt;0,0,IF((Y$27-$I426)=0,$M426*$P426/12*(12-$J426+1),IF((Y$27-$I426)&lt;$O426,$M426*$P426,IF((Y$27-$I426)=$O426,$M426-SUM($Q426:X426),0))))))</f>
        <v>0</v>
      </c>
      <c r="Z426" s="88">
        <f>IF($N426="정률법",IF((Z$27-$I426)&lt;0,0,IF((Z$27-$I426)=0,$M426*$P426/12*(12-$J426+1),IF((Z$27-$I426)&lt;$O426,($M426-SUM($N426:V426))*$P426,IF((Z$27-$I426)=$O426,$M426-SUM($N426:V426),0)))),IF($N426="정액법",IF((Z$27-$I426)&lt;0,0,IF((Z$27-$I426)=0,$M426*$P426/12*(12-$J426+1),IF((Z$27-$I426)&lt;$O426,$M426*$P426,IF((Z$27-$I426)=$O426,$M426-SUM($Q426:Y426),0))))))</f>
        <v>0</v>
      </c>
      <c r="AA426" s="88">
        <f>IF($N426="정률법",IF((AA$27-$I426)&lt;0,0,IF((AA$27-$I426)=0,$M426*$P426/12*(12-$J426+1),IF((AA$27-$I426)&lt;$O426,($M426-SUM($N426:W426))*$P426,IF((AA$27-$I426)=$O426,$M426-SUM($N426:W426),0)))),IF($N426="정액법",IF((AA$27-$I426)&lt;0,0,IF((AA$27-$I426)=0,$M426*$P426/12*(12-$J426+1),IF((AA$27-$I426)&lt;$O426,$M426*$P426,IF((AA$27-$I426)=$O426,$M426-SUM($Q426:Z426),0))))))</f>
        <v>0</v>
      </c>
      <c r="AB426" s="88">
        <f>IF($N426="정률법",IF((AB$27-$I426)&lt;0,0,IF((AB$27-$I426)=0,$M426*$P426/12*(12-$J426+1),IF((AB$27-$I426)&lt;$O426,($M426-SUM($N426:X426))*$P426,IF((AB$27-$I426)=$O426,$M426-SUM($N426:X426),0)))),IF($N426="정액법",IF((AB$27-$I426)&lt;0,0,IF((AB$27-$I426)=0,$M426*$P426/12*(12-$J426+1),IF((AB$27-$I426)&lt;$O426,$M426*$P426,IF((AB$27-$I426)=$O426,$M426-SUM($Q426:AA426),0))))))</f>
        <v>0</v>
      </c>
      <c r="AC426" s="88">
        <f>IF($N426="정률법",IF((AC$27-$I426)&lt;0,0,IF((AC$27-$I426)=0,$M426*$P426/12*(12-$J426+1),IF((AC$27-$I426)&lt;$O426,($M426-SUM($N426:Y426))*$P426,IF((AC$27-$I426)=$O426,$M426-SUM($N426:Y426),0)))),IF($N426="정액법",IF((AC$27-$I426)&lt;0,0,IF((AC$27-$I426)=0,$M426*$P426/12*(12-$J426+1),IF((AC$27-$I426)&lt;$O426,$M426*$P426,IF((AC$27-$I426)=$O426,$M426-SUM($Q426:AB426),0))))))</f>
        <v>0</v>
      </c>
      <c r="AD426" s="88">
        <f>IF($N426="정률법",IF((AD$27-$I426)&lt;0,0,IF((AD$27-$I426)=0,$M426*$P426/12*(12-$J426+1),IF((AD$27-$I426)&lt;$O426,($M426-SUM($N426:Z426))*$P426,IF((AD$27-$I426)=$O426,$M426-SUM($N426:Z426),0)))),IF($N426="정액법",IF((AD$27-$I426)&lt;0,0,IF((AD$27-$I426)=0,$M426*$P426/12*(12-$J426+1),IF((AD$27-$I426)&lt;$O426,$M426*$P426,IF((AD$27-$I426)=$O426,$M426-SUM($Q426:AC426),0))))))</f>
        <v>0</v>
      </c>
      <c r="AE426" s="89"/>
      <c r="AF426" s="90">
        <f t="shared" si="228"/>
        <v>0</v>
      </c>
      <c r="AG426" s="88">
        <f t="shared" si="223"/>
        <v>0</v>
      </c>
      <c r="AH426" s="91">
        <f t="shared" si="224"/>
        <v>0</v>
      </c>
      <c r="AI426" s="77"/>
      <c r="AJ426" s="77"/>
      <c r="AK426" s="77"/>
      <c r="AL426" s="77"/>
      <c r="AM426" s="77"/>
      <c r="AN426" s="92"/>
    </row>
    <row r="427" spans="2:40" s="47" customFormat="1" ht="13.5" hidden="1" outlineLevel="1">
      <c r="B427" s="94"/>
      <c r="C427" s="95" t="s">
        <v>66</v>
      </c>
      <c r="D427" s="94"/>
      <c r="E427" s="96"/>
      <c r="F427" s="94"/>
      <c r="G427" s="97">
        <f>+G417</f>
        <v>2014</v>
      </c>
      <c r="H427" s="98"/>
      <c r="I427" s="98"/>
      <c r="J427" s="98"/>
      <c r="K427" s="99">
        <f>SUM(K417:K426)</f>
        <v>0</v>
      </c>
      <c r="L427" s="99">
        <f>SUM(L417:L426)</f>
        <v>0</v>
      </c>
      <c r="M427" s="99">
        <f>SUM(M417:M426)</f>
        <v>0</v>
      </c>
      <c r="N427" s="96"/>
      <c r="O427" s="96"/>
      <c r="P427" s="100"/>
      <c r="Q427" s="101">
        <f>SUM(N417:N426)</f>
        <v>0</v>
      </c>
      <c r="R427" s="101">
        <f t="shared" ref="R427:AD427" si="229">SUM(R417:R426)</f>
        <v>0</v>
      </c>
      <c r="S427" s="101">
        <f t="shared" si="229"/>
        <v>0</v>
      </c>
      <c r="T427" s="101">
        <f t="shared" si="229"/>
        <v>0</v>
      </c>
      <c r="U427" s="101">
        <f t="shared" si="229"/>
        <v>0</v>
      </c>
      <c r="V427" s="101">
        <f t="shared" si="229"/>
        <v>0</v>
      </c>
      <c r="W427" s="101">
        <f t="shared" si="229"/>
        <v>0</v>
      </c>
      <c r="X427" s="101">
        <f t="shared" si="229"/>
        <v>0</v>
      </c>
      <c r="Y427" s="101">
        <f t="shared" si="229"/>
        <v>0</v>
      </c>
      <c r="Z427" s="101">
        <f t="shared" si="229"/>
        <v>0</v>
      </c>
      <c r="AA427" s="101">
        <f t="shared" si="229"/>
        <v>0</v>
      </c>
      <c r="AB427" s="101">
        <f t="shared" si="229"/>
        <v>0</v>
      </c>
      <c r="AC427" s="101">
        <f t="shared" si="229"/>
        <v>0</v>
      </c>
      <c r="AD427" s="102">
        <f t="shared" si="229"/>
        <v>0</v>
      </c>
      <c r="AE427" s="103"/>
      <c r="AF427" s="104">
        <f>SUM(AF417:AF426)</f>
        <v>0</v>
      </c>
      <c r="AG427" s="101">
        <f>SUM(AG417:AG426)</f>
        <v>0</v>
      </c>
      <c r="AH427" s="105">
        <f>SUM(AH417:AH426)</f>
        <v>0</v>
      </c>
      <c r="AI427" s="101"/>
      <c r="AJ427" s="101"/>
      <c r="AK427" s="101"/>
      <c r="AL427" s="101"/>
      <c r="AM427" s="101"/>
      <c r="AN427" s="106"/>
    </row>
    <row r="428" spans="2:40" s="47" customFormat="1" ht="13.5" hidden="1" outlineLevel="2">
      <c r="B428" s="76">
        <v>1</v>
      </c>
      <c r="C428" s="77"/>
      <c r="D428" s="77"/>
      <c r="E428" s="78"/>
      <c r="F428" s="77"/>
      <c r="G428" s="191">
        <v>2015</v>
      </c>
      <c r="H428" s="79"/>
      <c r="I428" s="80">
        <f>VALUE(LEFT(TEXT($H428,"yyyy-mm-dd"),4))</f>
        <v>1900</v>
      </c>
      <c r="J428" s="81" t="str">
        <f>MID(TEXT($H428,"yyyy-mm-dd"),6,2)</f>
        <v>01</v>
      </c>
      <c r="K428" s="82"/>
      <c r="L428" s="140"/>
      <c r="M428" s="83">
        <f>K428+L428</f>
        <v>0</v>
      </c>
      <c r="N428" s="141" t="s">
        <v>65</v>
      </c>
      <c r="O428" s="85">
        <v>3</v>
      </c>
      <c r="P428" s="86">
        <f>IF($N428="정액법",VLOOKUP($O428,[1]Data!$J$3:$L$62,2),IF($N428="정률법",VLOOKUP($O428,[1]Data!$J$3:$L$62,3),"입력검증"))</f>
        <v>0.33300000000000002</v>
      </c>
      <c r="Q428" s="108"/>
      <c r="R428" s="108"/>
      <c r="S428" s="108"/>
      <c r="T428" s="108"/>
      <c r="U428" s="88">
        <f>IF($N428="정률법",IF((U$27-$I428)&lt;0,0,IF((U$27-$I428)=0,$M428*$P428/12*(12-$J428+1),IF((U$27-$I428)&lt;$O428,($M428-SUM($N428:Q428))*$P428,IF((U$27-$I428)=$O428,$M428-SUM($N428:Q428),0)))),IF($N428="정액법",IF((U$27-$I428)&lt;0,0,IF((U$27-$I428)=0,$M428*$P428/12*(12-$J428+1),IF((U$27-$I428)&lt;$O428,$M428*$P428,IF((U$27-$I428)=$O428,$M428-SUM($Q428:T428),0))))))</f>
        <v>0</v>
      </c>
      <c r="V428" s="88">
        <f>IF($N428="정률법",IF((V$27-$I428)&lt;0,0,IF((V$27-$I428)=0,$M428*$P428/12*(12-$J428+1),IF((V$27-$I428)&lt;$O428,($M428-SUM($N428:R428))*$P428,IF((V$27-$I428)=$O428,$M428-SUM($N428:R428),0)))),IF($N428="정액법",IF((V$27-$I428)&lt;0,0,IF((V$27-$I428)=0,$M428*$P428/12*(12-$J428+1),IF((V$27-$I428)&lt;$O428,$M428*$P428,IF((V$27-$I428)=$O428,$M428-SUM($Q428:U428),0))))))</f>
        <v>0</v>
      </c>
      <c r="W428" s="88">
        <f>IF($N428="정률법",IF((W$27-$I428)&lt;0,0,IF((W$27-$I428)=0,$M428*$P428/12*(12-$J428+1),IF((W$27-$I428)&lt;$O428,($M428-SUM($N428:S428))*$P428,IF((W$27-$I428)=$O428,$M428-SUM($N428:S428),0)))),IF($N428="정액법",IF((W$27-$I428)&lt;0,0,IF((W$27-$I428)=0,$M428*$P428/12*(12-$J428+1),IF((W$27-$I428)&lt;$O428,$M428*$P428,IF((W$27-$I428)=$O428,$M428-SUM($Q428:V428),0))))))</f>
        <v>0</v>
      </c>
      <c r="X428" s="88">
        <f>IF($N428="정률법",IF((X$27-$I428)&lt;0,0,IF((X$27-$I428)=0,$M428*$P428/12*(12-$J428+1),IF((X$27-$I428)&lt;$O428,($M428-SUM($N428:T428))*$P428,IF((X$27-$I428)=$O428,$M428-SUM($N428:T428),0)))),IF($N428="정액법",IF((X$27-$I428)&lt;0,0,IF((X$27-$I428)=0,$M428*$P428/12*(12-$J428+1),IF((X$27-$I428)&lt;$O428,$M428*$P428,IF((X$27-$I428)=$O428,$M428-SUM($Q428:W428),0))))))</f>
        <v>0</v>
      </c>
      <c r="Y428" s="88">
        <f>IF($N428="정률법",IF((Y$27-$I428)&lt;0,0,IF((Y$27-$I428)=0,$M428*$P428/12*(12-$J428+1),IF((Y$27-$I428)&lt;$O428,($M428-SUM($N428:U428))*$P428,IF((Y$27-$I428)=$O428,$M428-SUM($N428:U428),0)))),IF($N428="정액법",IF((Y$27-$I428)&lt;0,0,IF((Y$27-$I428)=0,$M428*$P428/12*(12-$J428+1),IF((Y$27-$I428)&lt;$O428,$M428*$P428,IF((Y$27-$I428)=$O428,$M428-SUM($Q428:X428),0))))))</f>
        <v>0</v>
      </c>
      <c r="Z428" s="88">
        <f>IF($N428="정률법",IF((Z$27-$I428)&lt;0,0,IF((Z$27-$I428)=0,$M428*$P428/12*(12-$J428+1),IF((Z$27-$I428)&lt;$O428,($M428-SUM($N428:V428))*$P428,IF((Z$27-$I428)=$O428,$M428-SUM($N428:V428),0)))),IF($N428="정액법",IF((Z$27-$I428)&lt;0,0,IF((Z$27-$I428)=0,$M428*$P428/12*(12-$J428+1),IF((Z$27-$I428)&lt;$O428,$M428*$P428,IF((Z$27-$I428)=$O428,$M428-SUM($Q428:Y428),0))))))</f>
        <v>0</v>
      </c>
      <c r="AA428" s="88">
        <f>IF($N428="정률법",IF((AA$27-$I428)&lt;0,0,IF((AA$27-$I428)=0,$M428*$P428/12*(12-$J428+1),IF((AA$27-$I428)&lt;$O428,($M428-SUM($N428:W428))*$P428,IF((AA$27-$I428)=$O428,$M428-SUM($N428:W428),0)))),IF($N428="정액법",IF((AA$27-$I428)&lt;0,0,IF((AA$27-$I428)=0,$M428*$P428/12*(12-$J428+1),IF((AA$27-$I428)&lt;$O428,$M428*$P428,IF((AA$27-$I428)=$O428,$M428-SUM($Q428:Z428),0))))))</f>
        <v>0</v>
      </c>
      <c r="AB428" s="88">
        <f>IF($N428="정률법",IF((AB$27-$I428)&lt;0,0,IF((AB$27-$I428)=0,$M428*$P428/12*(12-$J428+1),IF((AB$27-$I428)&lt;$O428,($M428-SUM($N428:X428))*$P428,IF((AB$27-$I428)=$O428,$M428-SUM($N428:X428),0)))),IF($N428="정액법",IF((AB$27-$I428)&lt;0,0,IF((AB$27-$I428)=0,$M428*$P428/12*(12-$J428+1),IF((AB$27-$I428)&lt;$O428,$M428*$P428,IF((AB$27-$I428)=$O428,$M428-SUM($Q428:AA428),0))))))</f>
        <v>0</v>
      </c>
      <c r="AC428" s="88">
        <f>IF($N428="정률법",IF((AC$27-$I428)&lt;0,0,IF((AC$27-$I428)=0,$M428*$P428/12*(12-$J428+1),IF((AC$27-$I428)&lt;$O428,($M428-SUM($N428:Y428))*$P428,IF((AC$27-$I428)=$O428,$M428-SUM($N428:Y428),0)))),IF($N428="정액법",IF((AC$27-$I428)&lt;0,0,IF((AC$27-$I428)=0,$M428*$P428/12*(12-$J428+1),IF((AC$27-$I428)&lt;$O428,$M428*$P428,IF((AC$27-$I428)=$O428,$M428-SUM($Q428:AB428),0))))))</f>
        <v>0</v>
      </c>
      <c r="AD428" s="88">
        <f>IF($N428="정률법",IF((AD$27-$I428)&lt;0,0,IF((AD$27-$I428)=0,$M428*$P428/12*(12-$J428+1),IF((AD$27-$I428)&lt;$O428,($M428-SUM($N428:Z428))*$P428,IF((AD$27-$I428)=$O428,$M428-SUM($N428:Z428),0)))),IF($N428="정액법",IF((AD$27-$I428)&lt;0,0,IF((AD$27-$I428)=0,$M428*$P428/12*(12-$J428+1),IF((AD$27-$I428)&lt;$O428,$M428*$P428,IF((AD$27-$I428)=$O428,$M428-SUM($Q428:AC428),0))))))</f>
        <v>0</v>
      </c>
      <c r="AE428" s="89"/>
      <c r="AF428" s="90">
        <f>SUM(Q428:AE428)</f>
        <v>0</v>
      </c>
      <c r="AG428" s="88">
        <f t="shared" ref="AG428:AG437" si="230">M428-AF428</f>
        <v>0</v>
      </c>
      <c r="AH428" s="91">
        <f t="shared" ref="AH428:AH437" si="231">IFERROR(INT(AG428*K428/M428),0)</f>
        <v>0</v>
      </c>
      <c r="AI428" s="77"/>
      <c r="AJ428" s="77"/>
      <c r="AK428" s="77"/>
      <c r="AL428" s="77"/>
      <c r="AM428" s="77"/>
      <c r="AN428" s="92"/>
    </row>
    <row r="429" spans="2:40" s="47" customFormat="1" ht="13.5" hidden="1" outlineLevel="2">
      <c r="B429" s="76">
        <v>2</v>
      </c>
      <c r="C429" s="77"/>
      <c r="D429" s="77"/>
      <c r="E429" s="78"/>
      <c r="F429" s="77"/>
      <c r="G429" s="191"/>
      <c r="H429" s="79"/>
      <c r="I429" s="80">
        <f t="shared" ref="I429:I437" si="232">VALUE(LEFT(TEXT($H429,"yyyy-mm-dd"),4))</f>
        <v>1900</v>
      </c>
      <c r="J429" s="81" t="str">
        <f t="shared" ref="J429:J437" si="233">MID(TEXT($H429,"yyyy-mm-dd"),6,2)</f>
        <v>01</v>
      </c>
      <c r="K429" s="82"/>
      <c r="L429" s="140"/>
      <c r="M429" s="83">
        <f t="shared" ref="M429:M437" si="234">K429+L429</f>
        <v>0</v>
      </c>
      <c r="N429" s="141" t="s">
        <v>65</v>
      </c>
      <c r="O429" s="85">
        <v>3</v>
      </c>
      <c r="P429" s="86">
        <f>IF($N429="정액법",VLOOKUP($O429,[1]Data!$J$3:$L$62,2),IF($N429="정률법",VLOOKUP($O429,[1]Data!$J$3:$L$62,3),"입력검증"))</f>
        <v>0.33300000000000002</v>
      </c>
      <c r="Q429" s="108"/>
      <c r="R429" s="108"/>
      <c r="S429" s="108"/>
      <c r="T429" s="108"/>
      <c r="U429" s="88">
        <f>IF($N429="정률법",IF((U$27-$I429)&lt;0,0,IF((U$27-$I429)=0,$M429*$P429/12*(12-$J429+1),IF((U$27-$I429)&lt;$O429,($M429-SUM($N429:Q429))*$P429,IF((U$27-$I429)=$O429,$M429-SUM($N429:Q429),0)))),IF($N429="정액법",IF((U$27-$I429)&lt;0,0,IF((U$27-$I429)=0,$M429*$P429/12*(12-$J429+1),IF((U$27-$I429)&lt;$O429,$M429*$P429,IF((U$27-$I429)=$O429,$M429-SUM($Q429:T429),0))))))</f>
        <v>0</v>
      </c>
      <c r="V429" s="88">
        <f>IF($N429="정률법",IF((V$27-$I429)&lt;0,0,IF((V$27-$I429)=0,$M429*$P429/12*(12-$J429+1),IF((V$27-$I429)&lt;$O429,($M429-SUM($N429:R429))*$P429,IF((V$27-$I429)=$O429,$M429-SUM($N429:R429),0)))),IF($N429="정액법",IF((V$27-$I429)&lt;0,0,IF((V$27-$I429)=0,$M429*$P429/12*(12-$J429+1),IF((V$27-$I429)&lt;$O429,$M429*$P429,IF((V$27-$I429)=$O429,$M429-SUM($Q429:U429),0))))))</f>
        <v>0</v>
      </c>
      <c r="W429" s="88">
        <f>IF($N429="정률법",IF((W$27-$I429)&lt;0,0,IF((W$27-$I429)=0,$M429*$P429/12*(12-$J429+1),IF((W$27-$I429)&lt;$O429,($M429-SUM($N429:S429))*$P429,IF((W$27-$I429)=$O429,$M429-SUM($N429:S429),0)))),IF($N429="정액법",IF((W$27-$I429)&lt;0,0,IF((W$27-$I429)=0,$M429*$P429/12*(12-$J429+1),IF((W$27-$I429)&lt;$O429,$M429*$P429,IF((W$27-$I429)=$O429,$M429-SUM($Q429:V429),0))))))</f>
        <v>0</v>
      </c>
      <c r="X429" s="88">
        <f>IF($N429="정률법",IF((X$27-$I429)&lt;0,0,IF((X$27-$I429)=0,$M429*$P429/12*(12-$J429+1),IF((X$27-$I429)&lt;$O429,($M429-SUM($N429:T429))*$P429,IF((X$27-$I429)=$O429,$M429-SUM($N429:T429),0)))),IF($N429="정액법",IF((X$27-$I429)&lt;0,0,IF((X$27-$I429)=0,$M429*$P429/12*(12-$J429+1),IF((X$27-$I429)&lt;$O429,$M429*$P429,IF((X$27-$I429)=$O429,$M429-SUM($Q429:W429),0))))))</f>
        <v>0</v>
      </c>
      <c r="Y429" s="88">
        <f>IF($N429="정률법",IF((Y$27-$I429)&lt;0,0,IF((Y$27-$I429)=0,$M429*$P429/12*(12-$J429+1),IF((Y$27-$I429)&lt;$O429,($M429-SUM($N429:U429))*$P429,IF((Y$27-$I429)=$O429,$M429-SUM($N429:U429),0)))),IF($N429="정액법",IF((Y$27-$I429)&lt;0,0,IF((Y$27-$I429)=0,$M429*$P429/12*(12-$J429+1),IF((Y$27-$I429)&lt;$O429,$M429*$P429,IF((Y$27-$I429)=$O429,$M429-SUM($Q429:X429),0))))))</f>
        <v>0</v>
      </c>
      <c r="Z429" s="88">
        <f>IF($N429="정률법",IF((Z$27-$I429)&lt;0,0,IF((Z$27-$I429)=0,$M429*$P429/12*(12-$J429+1),IF((Z$27-$I429)&lt;$O429,($M429-SUM($N429:V429))*$P429,IF((Z$27-$I429)=$O429,$M429-SUM($N429:V429),0)))),IF($N429="정액법",IF((Z$27-$I429)&lt;0,0,IF((Z$27-$I429)=0,$M429*$P429/12*(12-$J429+1),IF((Z$27-$I429)&lt;$O429,$M429*$P429,IF((Z$27-$I429)=$O429,$M429-SUM($Q429:Y429),0))))))</f>
        <v>0</v>
      </c>
      <c r="AA429" s="88">
        <f>IF($N429="정률법",IF((AA$27-$I429)&lt;0,0,IF((AA$27-$I429)=0,$M429*$P429/12*(12-$J429+1),IF((AA$27-$I429)&lt;$O429,($M429-SUM($N429:W429))*$P429,IF((AA$27-$I429)=$O429,$M429-SUM($N429:W429),0)))),IF($N429="정액법",IF((AA$27-$I429)&lt;0,0,IF((AA$27-$I429)=0,$M429*$P429/12*(12-$J429+1),IF((AA$27-$I429)&lt;$O429,$M429*$P429,IF((AA$27-$I429)=$O429,$M429-SUM($Q429:Z429),0))))))</f>
        <v>0</v>
      </c>
      <c r="AB429" s="88">
        <f>IF($N429="정률법",IF((AB$27-$I429)&lt;0,0,IF((AB$27-$I429)=0,$M429*$P429/12*(12-$J429+1),IF((AB$27-$I429)&lt;$O429,($M429-SUM($N429:X429))*$P429,IF((AB$27-$I429)=$O429,$M429-SUM($N429:X429),0)))),IF($N429="정액법",IF((AB$27-$I429)&lt;0,0,IF((AB$27-$I429)=0,$M429*$P429/12*(12-$J429+1),IF((AB$27-$I429)&lt;$O429,$M429*$P429,IF((AB$27-$I429)=$O429,$M429-SUM($Q429:AA429),0))))))</f>
        <v>0</v>
      </c>
      <c r="AC429" s="88">
        <f>IF($N429="정률법",IF((AC$27-$I429)&lt;0,0,IF((AC$27-$I429)=0,$M429*$P429/12*(12-$J429+1),IF((AC$27-$I429)&lt;$O429,($M429-SUM($N429:Y429))*$P429,IF((AC$27-$I429)=$O429,$M429-SUM($N429:Y429),0)))),IF($N429="정액법",IF((AC$27-$I429)&lt;0,0,IF((AC$27-$I429)=0,$M429*$P429/12*(12-$J429+1),IF((AC$27-$I429)&lt;$O429,$M429*$P429,IF((AC$27-$I429)=$O429,$M429-SUM($Q429:AB429),0))))))</f>
        <v>0</v>
      </c>
      <c r="AD429" s="88">
        <f>IF($N429="정률법",IF((AD$27-$I429)&lt;0,0,IF((AD$27-$I429)=0,$M429*$P429/12*(12-$J429+1),IF((AD$27-$I429)&lt;$O429,($M429-SUM($N429:Z429))*$P429,IF((AD$27-$I429)=$O429,$M429-SUM($N429:Z429),0)))),IF($N429="정액법",IF((AD$27-$I429)&lt;0,0,IF((AD$27-$I429)=0,$M429*$P429/12*(12-$J429+1),IF((AD$27-$I429)&lt;$O429,$M429*$P429,IF((AD$27-$I429)=$O429,$M429-SUM($Q429:AC429),0))))))</f>
        <v>0</v>
      </c>
      <c r="AE429" s="89"/>
      <c r="AF429" s="90">
        <f t="shared" ref="AF429:AF437" si="235">SUM(Q429:AE429)</f>
        <v>0</v>
      </c>
      <c r="AG429" s="88">
        <f t="shared" si="230"/>
        <v>0</v>
      </c>
      <c r="AH429" s="91">
        <f t="shared" si="231"/>
        <v>0</v>
      </c>
      <c r="AI429" s="77"/>
      <c r="AJ429" s="77"/>
      <c r="AK429" s="77"/>
      <c r="AL429" s="77"/>
      <c r="AM429" s="77"/>
      <c r="AN429" s="92"/>
    </row>
    <row r="430" spans="2:40" s="47" customFormat="1" ht="13.5" hidden="1" outlineLevel="2">
      <c r="B430" s="76">
        <v>3</v>
      </c>
      <c r="C430" s="77"/>
      <c r="D430" s="77"/>
      <c r="E430" s="78"/>
      <c r="F430" s="77"/>
      <c r="G430" s="191"/>
      <c r="H430" s="79"/>
      <c r="I430" s="80">
        <f t="shared" si="232"/>
        <v>1900</v>
      </c>
      <c r="J430" s="81" t="str">
        <f t="shared" si="233"/>
        <v>01</v>
      </c>
      <c r="K430" s="82"/>
      <c r="L430" s="140"/>
      <c r="M430" s="83">
        <f t="shared" si="234"/>
        <v>0</v>
      </c>
      <c r="N430" s="141" t="s">
        <v>65</v>
      </c>
      <c r="O430" s="85">
        <v>3</v>
      </c>
      <c r="P430" s="86">
        <f>IF($N430="정액법",VLOOKUP($O430,[1]Data!$J$3:$L$62,2),IF($N430="정률법",VLOOKUP($O430,[1]Data!$J$3:$L$62,3),"입력검증"))</f>
        <v>0.33300000000000002</v>
      </c>
      <c r="Q430" s="108"/>
      <c r="R430" s="108"/>
      <c r="S430" s="108"/>
      <c r="T430" s="108"/>
      <c r="U430" s="88">
        <f>IF($N430="정률법",IF((U$27-$I430)&lt;0,0,IF((U$27-$I430)=0,$M430*$P430/12*(12-$J430+1),IF((U$27-$I430)&lt;$O430,($M430-SUM($N430:Q430))*$P430,IF((U$27-$I430)=$O430,$M430-SUM($N430:Q430),0)))),IF($N430="정액법",IF((U$27-$I430)&lt;0,0,IF((U$27-$I430)=0,$M430*$P430/12*(12-$J430+1),IF((U$27-$I430)&lt;$O430,$M430*$P430,IF((U$27-$I430)=$O430,$M430-SUM($Q430:T430),0))))))</f>
        <v>0</v>
      </c>
      <c r="V430" s="88">
        <f>IF($N430="정률법",IF((V$27-$I430)&lt;0,0,IF((V$27-$I430)=0,$M430*$P430/12*(12-$J430+1),IF((V$27-$I430)&lt;$O430,($M430-SUM($N430:R430))*$P430,IF((V$27-$I430)=$O430,$M430-SUM($N430:R430),0)))),IF($N430="정액법",IF((V$27-$I430)&lt;0,0,IF((V$27-$I430)=0,$M430*$P430/12*(12-$J430+1),IF((V$27-$I430)&lt;$O430,$M430*$P430,IF((V$27-$I430)=$O430,$M430-SUM($Q430:U430),0))))))</f>
        <v>0</v>
      </c>
      <c r="W430" s="88">
        <f>IF($N430="정률법",IF((W$27-$I430)&lt;0,0,IF((W$27-$I430)=0,$M430*$P430/12*(12-$J430+1),IF((W$27-$I430)&lt;$O430,($M430-SUM($N430:S430))*$P430,IF((W$27-$I430)=$O430,$M430-SUM($N430:S430),0)))),IF($N430="정액법",IF((W$27-$I430)&lt;0,0,IF((W$27-$I430)=0,$M430*$P430/12*(12-$J430+1),IF((W$27-$I430)&lt;$O430,$M430*$P430,IF((W$27-$I430)=$O430,$M430-SUM($Q430:V430),0))))))</f>
        <v>0</v>
      </c>
      <c r="X430" s="88">
        <f>IF($N430="정률법",IF((X$27-$I430)&lt;0,0,IF((X$27-$I430)=0,$M430*$P430/12*(12-$J430+1),IF((X$27-$I430)&lt;$O430,($M430-SUM($N430:T430))*$P430,IF((X$27-$I430)=$O430,$M430-SUM($N430:T430),0)))),IF($N430="정액법",IF((X$27-$I430)&lt;0,0,IF((X$27-$I430)=0,$M430*$P430/12*(12-$J430+1),IF((X$27-$I430)&lt;$O430,$M430*$P430,IF((X$27-$I430)=$O430,$M430-SUM($Q430:W430),0))))))</f>
        <v>0</v>
      </c>
      <c r="Y430" s="88">
        <f>IF($N430="정률법",IF((Y$27-$I430)&lt;0,0,IF((Y$27-$I430)=0,$M430*$P430/12*(12-$J430+1),IF((Y$27-$I430)&lt;$O430,($M430-SUM($N430:U430))*$P430,IF((Y$27-$I430)=$O430,$M430-SUM($N430:U430),0)))),IF($N430="정액법",IF((Y$27-$I430)&lt;0,0,IF((Y$27-$I430)=0,$M430*$P430/12*(12-$J430+1),IF((Y$27-$I430)&lt;$O430,$M430*$P430,IF((Y$27-$I430)=$O430,$M430-SUM($Q430:X430),0))))))</f>
        <v>0</v>
      </c>
      <c r="Z430" s="88">
        <f>IF($N430="정률법",IF((Z$27-$I430)&lt;0,0,IF((Z$27-$I430)=0,$M430*$P430/12*(12-$J430+1),IF((Z$27-$I430)&lt;$O430,($M430-SUM($N430:V430))*$P430,IF((Z$27-$I430)=$O430,$M430-SUM($N430:V430),0)))),IF($N430="정액법",IF((Z$27-$I430)&lt;0,0,IF((Z$27-$I430)=0,$M430*$P430/12*(12-$J430+1),IF((Z$27-$I430)&lt;$O430,$M430*$P430,IF((Z$27-$I430)=$O430,$M430-SUM($Q430:Y430),0))))))</f>
        <v>0</v>
      </c>
      <c r="AA430" s="88">
        <f>IF($N430="정률법",IF((AA$27-$I430)&lt;0,0,IF((AA$27-$I430)=0,$M430*$P430/12*(12-$J430+1),IF((AA$27-$I430)&lt;$O430,($M430-SUM($N430:W430))*$P430,IF((AA$27-$I430)=$O430,$M430-SUM($N430:W430),0)))),IF($N430="정액법",IF((AA$27-$I430)&lt;0,0,IF((AA$27-$I430)=0,$M430*$P430/12*(12-$J430+1),IF((AA$27-$I430)&lt;$O430,$M430*$P430,IF((AA$27-$I430)=$O430,$M430-SUM($Q430:Z430),0))))))</f>
        <v>0</v>
      </c>
      <c r="AB430" s="88">
        <f>IF($N430="정률법",IF((AB$27-$I430)&lt;0,0,IF((AB$27-$I430)=0,$M430*$P430/12*(12-$J430+1),IF((AB$27-$I430)&lt;$O430,($M430-SUM($N430:X430))*$P430,IF((AB$27-$I430)=$O430,$M430-SUM($N430:X430),0)))),IF($N430="정액법",IF((AB$27-$I430)&lt;0,0,IF((AB$27-$I430)=0,$M430*$P430/12*(12-$J430+1),IF((AB$27-$I430)&lt;$O430,$M430*$P430,IF((AB$27-$I430)=$O430,$M430-SUM($Q430:AA430),0))))))</f>
        <v>0</v>
      </c>
      <c r="AC430" s="88">
        <f>IF($N430="정률법",IF((AC$27-$I430)&lt;0,0,IF((AC$27-$I430)=0,$M430*$P430/12*(12-$J430+1),IF((AC$27-$I430)&lt;$O430,($M430-SUM($N430:Y430))*$P430,IF((AC$27-$I430)=$O430,$M430-SUM($N430:Y430),0)))),IF($N430="정액법",IF((AC$27-$I430)&lt;0,0,IF((AC$27-$I430)=0,$M430*$P430/12*(12-$J430+1),IF((AC$27-$I430)&lt;$O430,$M430*$P430,IF((AC$27-$I430)=$O430,$M430-SUM($Q430:AB430),0))))))</f>
        <v>0</v>
      </c>
      <c r="AD430" s="88">
        <f>IF($N430="정률법",IF((AD$27-$I430)&lt;0,0,IF((AD$27-$I430)=0,$M430*$P430/12*(12-$J430+1),IF((AD$27-$I430)&lt;$O430,($M430-SUM($N430:Z430))*$P430,IF((AD$27-$I430)=$O430,$M430-SUM($N430:Z430),0)))),IF($N430="정액법",IF((AD$27-$I430)&lt;0,0,IF((AD$27-$I430)=0,$M430*$P430/12*(12-$J430+1),IF((AD$27-$I430)&lt;$O430,$M430*$P430,IF((AD$27-$I430)=$O430,$M430-SUM($Q430:AC430),0))))))</f>
        <v>0</v>
      </c>
      <c r="AE430" s="89"/>
      <c r="AF430" s="90">
        <f t="shared" si="235"/>
        <v>0</v>
      </c>
      <c r="AG430" s="88">
        <f t="shared" si="230"/>
        <v>0</v>
      </c>
      <c r="AH430" s="91">
        <f t="shared" si="231"/>
        <v>0</v>
      </c>
      <c r="AI430" s="77"/>
      <c r="AJ430" s="77"/>
      <c r="AK430" s="77"/>
      <c r="AL430" s="77"/>
      <c r="AM430" s="77"/>
      <c r="AN430" s="92"/>
    </row>
    <row r="431" spans="2:40" s="47" customFormat="1" ht="13.5" hidden="1" outlineLevel="2">
      <c r="B431" s="76">
        <v>4</v>
      </c>
      <c r="C431" s="77"/>
      <c r="D431" s="77"/>
      <c r="E431" s="78"/>
      <c r="F431" s="77"/>
      <c r="G431" s="191"/>
      <c r="H431" s="79"/>
      <c r="I431" s="80">
        <f t="shared" si="232"/>
        <v>1900</v>
      </c>
      <c r="J431" s="81" t="str">
        <f t="shared" si="233"/>
        <v>01</v>
      </c>
      <c r="K431" s="82"/>
      <c r="L431" s="140"/>
      <c r="M431" s="83">
        <f t="shared" si="234"/>
        <v>0</v>
      </c>
      <c r="N431" s="141" t="s">
        <v>65</v>
      </c>
      <c r="O431" s="85">
        <v>3</v>
      </c>
      <c r="P431" s="86">
        <f>IF($N431="정액법",VLOOKUP($O431,[1]Data!$J$3:$L$62,2),IF($N431="정률법",VLOOKUP($O431,[1]Data!$J$3:$L$62,3),"입력검증"))</f>
        <v>0.33300000000000002</v>
      </c>
      <c r="Q431" s="108"/>
      <c r="R431" s="108"/>
      <c r="S431" s="108"/>
      <c r="T431" s="108"/>
      <c r="U431" s="88">
        <f>IF($N431="정률법",IF((U$27-$I431)&lt;0,0,IF((U$27-$I431)=0,$M431*$P431/12*(12-$J431+1),IF((U$27-$I431)&lt;$O431,($M431-SUM($N431:Q431))*$P431,IF((U$27-$I431)=$O431,$M431-SUM($N431:Q431),0)))),IF($N431="정액법",IF((U$27-$I431)&lt;0,0,IF((U$27-$I431)=0,$M431*$P431/12*(12-$J431+1),IF((U$27-$I431)&lt;$O431,$M431*$P431,IF((U$27-$I431)=$O431,$M431-SUM($Q431:T431),0))))))</f>
        <v>0</v>
      </c>
      <c r="V431" s="88">
        <f>IF($N431="정률법",IF((V$27-$I431)&lt;0,0,IF((V$27-$I431)=0,$M431*$P431/12*(12-$J431+1),IF((V$27-$I431)&lt;$O431,($M431-SUM($N431:R431))*$P431,IF((V$27-$I431)=$O431,$M431-SUM($N431:R431),0)))),IF($N431="정액법",IF((V$27-$I431)&lt;0,0,IF((V$27-$I431)=0,$M431*$P431/12*(12-$J431+1),IF((V$27-$I431)&lt;$O431,$M431*$P431,IF((V$27-$I431)=$O431,$M431-SUM($Q431:U431),0))))))</f>
        <v>0</v>
      </c>
      <c r="W431" s="88">
        <f>IF($N431="정률법",IF((W$27-$I431)&lt;0,0,IF((W$27-$I431)=0,$M431*$P431/12*(12-$J431+1),IF((W$27-$I431)&lt;$O431,($M431-SUM($N431:S431))*$P431,IF((W$27-$I431)=$O431,$M431-SUM($N431:S431),0)))),IF($N431="정액법",IF((W$27-$I431)&lt;0,0,IF((W$27-$I431)=0,$M431*$P431/12*(12-$J431+1),IF((W$27-$I431)&lt;$O431,$M431*$P431,IF((W$27-$I431)=$O431,$M431-SUM($Q431:V431),0))))))</f>
        <v>0</v>
      </c>
      <c r="X431" s="88">
        <f>IF($N431="정률법",IF((X$27-$I431)&lt;0,0,IF((X$27-$I431)=0,$M431*$P431/12*(12-$J431+1),IF((X$27-$I431)&lt;$O431,($M431-SUM($N431:T431))*$P431,IF((X$27-$I431)=$O431,$M431-SUM($N431:T431),0)))),IF($N431="정액법",IF((X$27-$I431)&lt;0,0,IF((X$27-$I431)=0,$M431*$P431/12*(12-$J431+1),IF((X$27-$I431)&lt;$O431,$M431*$P431,IF((X$27-$I431)=$O431,$M431-SUM($Q431:W431),0))))))</f>
        <v>0</v>
      </c>
      <c r="Y431" s="88">
        <f>IF($N431="정률법",IF((Y$27-$I431)&lt;0,0,IF((Y$27-$I431)=0,$M431*$P431/12*(12-$J431+1),IF((Y$27-$I431)&lt;$O431,($M431-SUM($N431:U431))*$P431,IF((Y$27-$I431)=$O431,$M431-SUM($N431:U431),0)))),IF($N431="정액법",IF((Y$27-$I431)&lt;0,0,IF((Y$27-$I431)=0,$M431*$P431/12*(12-$J431+1),IF((Y$27-$I431)&lt;$O431,$M431*$P431,IF((Y$27-$I431)=$O431,$M431-SUM($Q431:X431),0))))))</f>
        <v>0</v>
      </c>
      <c r="Z431" s="88">
        <f>IF($N431="정률법",IF((Z$27-$I431)&lt;0,0,IF((Z$27-$I431)=0,$M431*$P431/12*(12-$J431+1),IF((Z$27-$I431)&lt;$O431,($M431-SUM($N431:V431))*$P431,IF((Z$27-$I431)=$O431,$M431-SUM($N431:V431),0)))),IF($N431="정액법",IF((Z$27-$I431)&lt;0,0,IF((Z$27-$I431)=0,$M431*$P431/12*(12-$J431+1),IF((Z$27-$I431)&lt;$O431,$M431*$P431,IF((Z$27-$I431)=$O431,$M431-SUM($Q431:Y431),0))))))</f>
        <v>0</v>
      </c>
      <c r="AA431" s="88">
        <f>IF($N431="정률법",IF((AA$27-$I431)&lt;0,0,IF((AA$27-$I431)=0,$M431*$P431/12*(12-$J431+1),IF((AA$27-$I431)&lt;$O431,($M431-SUM($N431:W431))*$P431,IF((AA$27-$I431)=$O431,$M431-SUM($N431:W431),0)))),IF($N431="정액법",IF((AA$27-$I431)&lt;0,0,IF((AA$27-$I431)=0,$M431*$P431/12*(12-$J431+1),IF((AA$27-$I431)&lt;$O431,$M431*$P431,IF((AA$27-$I431)=$O431,$M431-SUM($Q431:Z431),0))))))</f>
        <v>0</v>
      </c>
      <c r="AB431" s="88">
        <f>IF($N431="정률법",IF((AB$27-$I431)&lt;0,0,IF((AB$27-$I431)=0,$M431*$P431/12*(12-$J431+1),IF((AB$27-$I431)&lt;$O431,($M431-SUM($N431:X431))*$P431,IF((AB$27-$I431)=$O431,$M431-SUM($N431:X431),0)))),IF($N431="정액법",IF((AB$27-$I431)&lt;0,0,IF((AB$27-$I431)=0,$M431*$P431/12*(12-$J431+1),IF((AB$27-$I431)&lt;$O431,$M431*$P431,IF((AB$27-$I431)=$O431,$M431-SUM($Q431:AA431),0))))))</f>
        <v>0</v>
      </c>
      <c r="AC431" s="88">
        <f>IF($N431="정률법",IF((AC$27-$I431)&lt;0,0,IF((AC$27-$I431)=0,$M431*$P431/12*(12-$J431+1),IF((AC$27-$I431)&lt;$O431,($M431-SUM($N431:Y431))*$P431,IF((AC$27-$I431)=$O431,$M431-SUM($N431:Y431),0)))),IF($N431="정액법",IF((AC$27-$I431)&lt;0,0,IF((AC$27-$I431)=0,$M431*$P431/12*(12-$J431+1),IF((AC$27-$I431)&lt;$O431,$M431*$P431,IF((AC$27-$I431)=$O431,$M431-SUM($Q431:AB431),0))))))</f>
        <v>0</v>
      </c>
      <c r="AD431" s="88">
        <f>IF($N431="정률법",IF((AD$27-$I431)&lt;0,0,IF((AD$27-$I431)=0,$M431*$P431/12*(12-$J431+1),IF((AD$27-$I431)&lt;$O431,($M431-SUM($N431:Z431))*$P431,IF((AD$27-$I431)=$O431,$M431-SUM($N431:Z431),0)))),IF($N431="정액법",IF((AD$27-$I431)&lt;0,0,IF((AD$27-$I431)=0,$M431*$P431/12*(12-$J431+1),IF((AD$27-$I431)&lt;$O431,$M431*$P431,IF((AD$27-$I431)=$O431,$M431-SUM($Q431:AC431),0))))))</f>
        <v>0</v>
      </c>
      <c r="AE431" s="89"/>
      <c r="AF431" s="90">
        <f t="shared" si="235"/>
        <v>0</v>
      </c>
      <c r="AG431" s="88">
        <f t="shared" si="230"/>
        <v>0</v>
      </c>
      <c r="AH431" s="91">
        <f t="shared" si="231"/>
        <v>0</v>
      </c>
      <c r="AI431" s="77"/>
      <c r="AJ431" s="77"/>
      <c r="AK431" s="77"/>
      <c r="AL431" s="77"/>
      <c r="AM431" s="77"/>
      <c r="AN431" s="92"/>
    </row>
    <row r="432" spans="2:40" s="47" customFormat="1" ht="13.5" hidden="1" outlineLevel="2">
      <c r="B432" s="76">
        <v>5</v>
      </c>
      <c r="C432" s="77"/>
      <c r="D432" s="77"/>
      <c r="E432" s="78"/>
      <c r="F432" s="77"/>
      <c r="G432" s="191"/>
      <c r="H432" s="79"/>
      <c r="I432" s="80">
        <f t="shared" si="232"/>
        <v>1900</v>
      </c>
      <c r="J432" s="81" t="str">
        <f t="shared" si="233"/>
        <v>01</v>
      </c>
      <c r="K432" s="82"/>
      <c r="L432" s="140"/>
      <c r="M432" s="83">
        <f t="shared" si="234"/>
        <v>0</v>
      </c>
      <c r="N432" s="141" t="s">
        <v>65</v>
      </c>
      <c r="O432" s="85">
        <v>3</v>
      </c>
      <c r="P432" s="86">
        <f>IF($N432="정액법",VLOOKUP($O432,[1]Data!$J$3:$L$62,2),IF($N432="정률법",VLOOKUP($O432,[1]Data!$J$3:$L$62,3),"입력검증"))</f>
        <v>0.33300000000000002</v>
      </c>
      <c r="Q432" s="108"/>
      <c r="R432" s="108"/>
      <c r="S432" s="108"/>
      <c r="T432" s="108"/>
      <c r="U432" s="88">
        <f>IF($N432="정률법",IF((U$27-$I432)&lt;0,0,IF((U$27-$I432)=0,$M432*$P432/12*(12-$J432+1),IF((U$27-$I432)&lt;$O432,($M432-SUM($N432:Q432))*$P432,IF((U$27-$I432)=$O432,$M432-SUM($N432:Q432),0)))),IF($N432="정액법",IF((U$27-$I432)&lt;0,0,IF((U$27-$I432)=0,$M432*$P432/12*(12-$J432+1),IF((U$27-$I432)&lt;$O432,$M432*$P432,IF((U$27-$I432)=$O432,$M432-SUM($Q432:T432),0))))))</f>
        <v>0</v>
      </c>
      <c r="V432" s="88">
        <f>IF($N432="정률법",IF((V$27-$I432)&lt;0,0,IF((V$27-$I432)=0,$M432*$P432/12*(12-$J432+1),IF((V$27-$I432)&lt;$O432,($M432-SUM($N432:R432))*$P432,IF((V$27-$I432)=$O432,$M432-SUM($N432:R432),0)))),IF($N432="정액법",IF((V$27-$I432)&lt;0,0,IF((V$27-$I432)=0,$M432*$P432/12*(12-$J432+1),IF((V$27-$I432)&lt;$O432,$M432*$P432,IF((V$27-$I432)=$O432,$M432-SUM($Q432:U432),0))))))</f>
        <v>0</v>
      </c>
      <c r="W432" s="88">
        <f>IF($N432="정률법",IF((W$27-$I432)&lt;0,0,IF((W$27-$I432)=0,$M432*$P432/12*(12-$J432+1),IF((W$27-$I432)&lt;$O432,($M432-SUM($N432:S432))*$P432,IF((W$27-$I432)=$O432,$M432-SUM($N432:S432),0)))),IF($N432="정액법",IF((W$27-$I432)&lt;0,0,IF((W$27-$I432)=0,$M432*$P432/12*(12-$J432+1),IF((W$27-$I432)&lt;$O432,$M432*$P432,IF((W$27-$I432)=$O432,$M432-SUM($Q432:V432),0))))))</f>
        <v>0</v>
      </c>
      <c r="X432" s="88">
        <f>IF($N432="정률법",IF((X$27-$I432)&lt;0,0,IF((X$27-$I432)=0,$M432*$P432/12*(12-$J432+1),IF((X$27-$I432)&lt;$O432,($M432-SUM($N432:T432))*$P432,IF((X$27-$I432)=$O432,$M432-SUM($N432:T432),0)))),IF($N432="정액법",IF((X$27-$I432)&lt;0,0,IF((X$27-$I432)=0,$M432*$P432/12*(12-$J432+1),IF((X$27-$I432)&lt;$O432,$M432*$P432,IF((X$27-$I432)=$O432,$M432-SUM($Q432:W432),0))))))</f>
        <v>0</v>
      </c>
      <c r="Y432" s="88">
        <f>IF($N432="정률법",IF((Y$27-$I432)&lt;0,0,IF((Y$27-$I432)=0,$M432*$P432/12*(12-$J432+1),IF((Y$27-$I432)&lt;$O432,($M432-SUM($N432:U432))*$P432,IF((Y$27-$I432)=$O432,$M432-SUM($N432:U432),0)))),IF($N432="정액법",IF((Y$27-$I432)&lt;0,0,IF((Y$27-$I432)=0,$M432*$P432/12*(12-$J432+1),IF((Y$27-$I432)&lt;$O432,$M432*$P432,IF((Y$27-$I432)=$O432,$M432-SUM($Q432:X432),0))))))</f>
        <v>0</v>
      </c>
      <c r="Z432" s="88">
        <f>IF($N432="정률법",IF((Z$27-$I432)&lt;0,0,IF((Z$27-$I432)=0,$M432*$P432/12*(12-$J432+1),IF((Z$27-$I432)&lt;$O432,($M432-SUM($N432:V432))*$P432,IF((Z$27-$I432)=$O432,$M432-SUM($N432:V432),0)))),IF($N432="정액법",IF((Z$27-$I432)&lt;0,0,IF((Z$27-$I432)=0,$M432*$P432/12*(12-$J432+1),IF((Z$27-$I432)&lt;$O432,$M432*$P432,IF((Z$27-$I432)=$O432,$M432-SUM($Q432:Y432),0))))))</f>
        <v>0</v>
      </c>
      <c r="AA432" s="88">
        <f>IF($N432="정률법",IF((AA$27-$I432)&lt;0,0,IF((AA$27-$I432)=0,$M432*$P432/12*(12-$J432+1),IF((AA$27-$I432)&lt;$O432,($M432-SUM($N432:W432))*$P432,IF((AA$27-$I432)=$O432,$M432-SUM($N432:W432),0)))),IF($N432="정액법",IF((AA$27-$I432)&lt;0,0,IF((AA$27-$I432)=0,$M432*$P432/12*(12-$J432+1),IF((AA$27-$I432)&lt;$O432,$M432*$P432,IF((AA$27-$I432)=$O432,$M432-SUM($Q432:Z432),0))))))</f>
        <v>0</v>
      </c>
      <c r="AB432" s="88">
        <f>IF($N432="정률법",IF((AB$27-$I432)&lt;0,0,IF((AB$27-$I432)=0,$M432*$P432/12*(12-$J432+1),IF((AB$27-$I432)&lt;$O432,($M432-SUM($N432:X432))*$P432,IF((AB$27-$I432)=$O432,$M432-SUM($N432:X432),0)))),IF($N432="정액법",IF((AB$27-$I432)&lt;0,0,IF((AB$27-$I432)=0,$M432*$P432/12*(12-$J432+1),IF((AB$27-$I432)&lt;$O432,$M432*$P432,IF((AB$27-$I432)=$O432,$M432-SUM($Q432:AA432),0))))))</f>
        <v>0</v>
      </c>
      <c r="AC432" s="88">
        <f>IF($N432="정률법",IF((AC$27-$I432)&lt;0,0,IF((AC$27-$I432)=0,$M432*$P432/12*(12-$J432+1),IF((AC$27-$I432)&lt;$O432,($M432-SUM($N432:Y432))*$P432,IF((AC$27-$I432)=$O432,$M432-SUM($N432:Y432),0)))),IF($N432="정액법",IF((AC$27-$I432)&lt;0,0,IF((AC$27-$I432)=0,$M432*$P432/12*(12-$J432+1),IF((AC$27-$I432)&lt;$O432,$M432*$P432,IF((AC$27-$I432)=$O432,$M432-SUM($Q432:AB432),0))))))</f>
        <v>0</v>
      </c>
      <c r="AD432" s="88">
        <f>IF($N432="정률법",IF((AD$27-$I432)&lt;0,0,IF((AD$27-$I432)=0,$M432*$P432/12*(12-$J432+1),IF((AD$27-$I432)&lt;$O432,($M432-SUM($N432:Z432))*$P432,IF((AD$27-$I432)=$O432,$M432-SUM($N432:Z432),0)))),IF($N432="정액법",IF((AD$27-$I432)&lt;0,0,IF((AD$27-$I432)=0,$M432*$P432/12*(12-$J432+1),IF((AD$27-$I432)&lt;$O432,$M432*$P432,IF((AD$27-$I432)=$O432,$M432-SUM($Q432:AC432),0))))))</f>
        <v>0</v>
      </c>
      <c r="AE432" s="89"/>
      <c r="AF432" s="90">
        <f t="shared" si="235"/>
        <v>0</v>
      </c>
      <c r="AG432" s="88">
        <f t="shared" si="230"/>
        <v>0</v>
      </c>
      <c r="AH432" s="91">
        <f t="shared" si="231"/>
        <v>0</v>
      </c>
      <c r="AI432" s="77"/>
      <c r="AJ432" s="77"/>
      <c r="AK432" s="77"/>
      <c r="AL432" s="77"/>
      <c r="AM432" s="77"/>
      <c r="AN432" s="92"/>
    </row>
    <row r="433" spans="2:40" s="47" customFormat="1" ht="13.5" hidden="1" outlineLevel="2">
      <c r="B433" s="76">
        <v>6</v>
      </c>
      <c r="C433" s="77"/>
      <c r="D433" s="77"/>
      <c r="E433" s="78"/>
      <c r="F433" s="77"/>
      <c r="G433" s="191"/>
      <c r="H433" s="79"/>
      <c r="I433" s="80">
        <f t="shared" si="232"/>
        <v>1900</v>
      </c>
      <c r="J433" s="81" t="str">
        <f t="shared" si="233"/>
        <v>01</v>
      </c>
      <c r="K433" s="82"/>
      <c r="L433" s="140"/>
      <c r="M433" s="83">
        <f t="shared" si="234"/>
        <v>0</v>
      </c>
      <c r="N433" s="141" t="s">
        <v>65</v>
      </c>
      <c r="O433" s="85">
        <v>3</v>
      </c>
      <c r="P433" s="86">
        <f>IF($N433="정액법",VLOOKUP($O433,[1]Data!$J$3:$L$62,2),IF($N433="정률법",VLOOKUP($O433,[1]Data!$J$3:$L$62,3),"입력검증"))</f>
        <v>0.33300000000000002</v>
      </c>
      <c r="Q433" s="108"/>
      <c r="R433" s="108"/>
      <c r="S433" s="108"/>
      <c r="T433" s="108"/>
      <c r="U433" s="88">
        <f>IF($N433="정률법",IF((U$27-$I433)&lt;0,0,IF((U$27-$I433)=0,$M433*$P433/12*(12-$J433+1),IF((U$27-$I433)&lt;$O433,($M433-SUM($N433:Q433))*$P433,IF((U$27-$I433)=$O433,$M433-SUM($N433:Q433),0)))),IF($N433="정액법",IF((U$27-$I433)&lt;0,0,IF((U$27-$I433)=0,$M433*$P433/12*(12-$J433+1),IF((U$27-$I433)&lt;$O433,$M433*$P433,IF((U$27-$I433)=$O433,$M433-SUM($Q433:T433),0))))))</f>
        <v>0</v>
      </c>
      <c r="V433" s="88">
        <f>IF($N433="정률법",IF((V$27-$I433)&lt;0,0,IF((V$27-$I433)=0,$M433*$P433/12*(12-$J433+1),IF((V$27-$I433)&lt;$O433,($M433-SUM($N433:R433))*$P433,IF((V$27-$I433)=$O433,$M433-SUM($N433:R433),0)))),IF($N433="정액법",IF((V$27-$I433)&lt;0,0,IF((V$27-$I433)=0,$M433*$P433/12*(12-$J433+1),IF((V$27-$I433)&lt;$O433,$M433*$P433,IF((V$27-$I433)=$O433,$M433-SUM($Q433:U433),0))))))</f>
        <v>0</v>
      </c>
      <c r="W433" s="88">
        <f>IF($N433="정률법",IF((W$27-$I433)&lt;0,0,IF((W$27-$I433)=0,$M433*$P433/12*(12-$J433+1),IF((W$27-$I433)&lt;$O433,($M433-SUM($N433:S433))*$P433,IF((W$27-$I433)=$O433,$M433-SUM($N433:S433),0)))),IF($N433="정액법",IF((W$27-$I433)&lt;0,0,IF((W$27-$I433)=0,$M433*$P433/12*(12-$J433+1),IF((W$27-$I433)&lt;$O433,$M433*$P433,IF((W$27-$I433)=$O433,$M433-SUM($Q433:V433),0))))))</f>
        <v>0</v>
      </c>
      <c r="X433" s="88">
        <f>IF($N433="정률법",IF((X$27-$I433)&lt;0,0,IF((X$27-$I433)=0,$M433*$P433/12*(12-$J433+1),IF((X$27-$I433)&lt;$O433,($M433-SUM($N433:T433))*$P433,IF((X$27-$I433)=$O433,$M433-SUM($N433:T433),0)))),IF($N433="정액법",IF((X$27-$I433)&lt;0,0,IF((X$27-$I433)=0,$M433*$P433/12*(12-$J433+1),IF((X$27-$I433)&lt;$O433,$M433*$P433,IF((X$27-$I433)=$O433,$M433-SUM($Q433:W433),0))))))</f>
        <v>0</v>
      </c>
      <c r="Y433" s="88">
        <f>IF($N433="정률법",IF((Y$27-$I433)&lt;0,0,IF((Y$27-$I433)=0,$M433*$P433/12*(12-$J433+1),IF((Y$27-$I433)&lt;$O433,($M433-SUM($N433:U433))*$P433,IF((Y$27-$I433)=$O433,$M433-SUM($N433:U433),0)))),IF($N433="정액법",IF((Y$27-$I433)&lt;0,0,IF((Y$27-$I433)=0,$M433*$P433/12*(12-$J433+1),IF((Y$27-$I433)&lt;$O433,$M433*$P433,IF((Y$27-$I433)=$O433,$M433-SUM($Q433:X433),0))))))</f>
        <v>0</v>
      </c>
      <c r="Z433" s="88">
        <f>IF($N433="정률법",IF((Z$27-$I433)&lt;0,0,IF((Z$27-$I433)=0,$M433*$P433/12*(12-$J433+1),IF((Z$27-$I433)&lt;$O433,($M433-SUM($N433:V433))*$P433,IF((Z$27-$I433)=$O433,$M433-SUM($N433:V433),0)))),IF($N433="정액법",IF((Z$27-$I433)&lt;0,0,IF((Z$27-$I433)=0,$M433*$P433/12*(12-$J433+1),IF((Z$27-$I433)&lt;$O433,$M433*$P433,IF((Z$27-$I433)=$O433,$M433-SUM($Q433:Y433),0))))))</f>
        <v>0</v>
      </c>
      <c r="AA433" s="88">
        <f>IF($N433="정률법",IF((AA$27-$I433)&lt;0,0,IF((AA$27-$I433)=0,$M433*$P433/12*(12-$J433+1),IF((AA$27-$I433)&lt;$O433,($M433-SUM($N433:W433))*$P433,IF((AA$27-$I433)=$O433,$M433-SUM($N433:W433),0)))),IF($N433="정액법",IF((AA$27-$I433)&lt;0,0,IF((AA$27-$I433)=0,$M433*$P433/12*(12-$J433+1),IF((AA$27-$I433)&lt;$O433,$M433*$P433,IF((AA$27-$I433)=$O433,$M433-SUM($Q433:Z433),0))))))</f>
        <v>0</v>
      </c>
      <c r="AB433" s="88">
        <f>IF($N433="정률법",IF((AB$27-$I433)&lt;0,0,IF((AB$27-$I433)=0,$M433*$P433/12*(12-$J433+1),IF((AB$27-$I433)&lt;$O433,($M433-SUM($N433:X433))*$P433,IF((AB$27-$I433)=$O433,$M433-SUM($N433:X433),0)))),IF($N433="정액법",IF((AB$27-$I433)&lt;0,0,IF((AB$27-$I433)=0,$M433*$P433/12*(12-$J433+1),IF((AB$27-$I433)&lt;$O433,$M433*$P433,IF((AB$27-$I433)=$O433,$M433-SUM($Q433:AA433),0))))))</f>
        <v>0</v>
      </c>
      <c r="AC433" s="88">
        <f>IF($N433="정률법",IF((AC$27-$I433)&lt;0,0,IF((AC$27-$I433)=0,$M433*$P433/12*(12-$J433+1),IF((AC$27-$I433)&lt;$O433,($M433-SUM($N433:Y433))*$P433,IF((AC$27-$I433)=$O433,$M433-SUM($N433:Y433),0)))),IF($N433="정액법",IF((AC$27-$I433)&lt;0,0,IF((AC$27-$I433)=0,$M433*$P433/12*(12-$J433+1),IF((AC$27-$I433)&lt;$O433,$M433*$P433,IF((AC$27-$I433)=$O433,$M433-SUM($Q433:AB433),0))))))</f>
        <v>0</v>
      </c>
      <c r="AD433" s="88">
        <f>IF($N433="정률법",IF((AD$27-$I433)&lt;0,0,IF((AD$27-$I433)=0,$M433*$P433/12*(12-$J433+1),IF((AD$27-$I433)&lt;$O433,($M433-SUM($N433:Z433))*$P433,IF((AD$27-$I433)=$O433,$M433-SUM($N433:Z433),0)))),IF($N433="정액법",IF((AD$27-$I433)&lt;0,0,IF((AD$27-$I433)=0,$M433*$P433/12*(12-$J433+1),IF((AD$27-$I433)&lt;$O433,$M433*$P433,IF((AD$27-$I433)=$O433,$M433-SUM($Q433:AC433),0))))))</f>
        <v>0</v>
      </c>
      <c r="AE433" s="89"/>
      <c r="AF433" s="90">
        <f t="shared" si="235"/>
        <v>0</v>
      </c>
      <c r="AG433" s="88">
        <f t="shared" si="230"/>
        <v>0</v>
      </c>
      <c r="AH433" s="91">
        <f t="shared" si="231"/>
        <v>0</v>
      </c>
      <c r="AI433" s="77"/>
      <c r="AJ433" s="77"/>
      <c r="AK433" s="77"/>
      <c r="AL433" s="77"/>
      <c r="AM433" s="77"/>
      <c r="AN433" s="92"/>
    </row>
    <row r="434" spans="2:40" s="47" customFormat="1" ht="13.5" hidden="1" outlineLevel="2">
      <c r="B434" s="76">
        <v>7</v>
      </c>
      <c r="C434" s="77"/>
      <c r="D434" s="77"/>
      <c r="E434" s="78"/>
      <c r="F434" s="77"/>
      <c r="G434" s="191"/>
      <c r="H434" s="79"/>
      <c r="I434" s="80">
        <f t="shared" si="232"/>
        <v>1900</v>
      </c>
      <c r="J434" s="81" t="str">
        <f t="shared" si="233"/>
        <v>01</v>
      </c>
      <c r="K434" s="82"/>
      <c r="L434" s="140"/>
      <c r="M434" s="83">
        <f t="shared" si="234"/>
        <v>0</v>
      </c>
      <c r="N434" s="141" t="s">
        <v>65</v>
      </c>
      <c r="O434" s="85">
        <v>3</v>
      </c>
      <c r="P434" s="86">
        <f>IF($N434="정액법",VLOOKUP($O434,[1]Data!$J$3:$L$62,2),IF($N434="정률법",VLOOKUP($O434,[1]Data!$J$3:$L$62,3),"입력검증"))</f>
        <v>0.33300000000000002</v>
      </c>
      <c r="Q434" s="108"/>
      <c r="R434" s="108"/>
      <c r="S434" s="108"/>
      <c r="T434" s="108"/>
      <c r="U434" s="88">
        <f>IF($N434="정률법",IF((U$27-$I434)&lt;0,0,IF((U$27-$I434)=0,$M434*$P434/12*(12-$J434+1),IF((U$27-$I434)&lt;$O434,($M434-SUM($N434:Q434))*$P434,IF((U$27-$I434)=$O434,$M434-SUM($N434:Q434),0)))),IF($N434="정액법",IF((U$27-$I434)&lt;0,0,IF((U$27-$I434)=0,$M434*$P434/12*(12-$J434+1),IF((U$27-$I434)&lt;$O434,$M434*$P434,IF((U$27-$I434)=$O434,$M434-SUM($Q434:T434),0))))))</f>
        <v>0</v>
      </c>
      <c r="V434" s="88">
        <f>IF($N434="정률법",IF((V$27-$I434)&lt;0,0,IF((V$27-$I434)=0,$M434*$P434/12*(12-$J434+1),IF((V$27-$I434)&lt;$O434,($M434-SUM($N434:R434))*$P434,IF((V$27-$I434)=$O434,$M434-SUM($N434:R434),0)))),IF($N434="정액법",IF((V$27-$I434)&lt;0,0,IF((V$27-$I434)=0,$M434*$P434/12*(12-$J434+1),IF((V$27-$I434)&lt;$O434,$M434*$P434,IF((V$27-$I434)=$O434,$M434-SUM($Q434:U434),0))))))</f>
        <v>0</v>
      </c>
      <c r="W434" s="88">
        <f>IF($N434="정률법",IF((W$27-$I434)&lt;0,0,IF((W$27-$I434)=0,$M434*$P434/12*(12-$J434+1),IF((W$27-$I434)&lt;$O434,($M434-SUM($N434:S434))*$P434,IF((W$27-$I434)=$O434,$M434-SUM($N434:S434),0)))),IF($N434="정액법",IF((W$27-$I434)&lt;0,0,IF((W$27-$I434)=0,$M434*$P434/12*(12-$J434+1),IF((W$27-$I434)&lt;$O434,$M434*$P434,IF((W$27-$I434)=$O434,$M434-SUM($Q434:V434),0))))))</f>
        <v>0</v>
      </c>
      <c r="X434" s="88">
        <f>IF($N434="정률법",IF((X$27-$I434)&lt;0,0,IF((X$27-$I434)=0,$M434*$P434/12*(12-$J434+1),IF((X$27-$I434)&lt;$O434,($M434-SUM($N434:T434))*$P434,IF((X$27-$I434)=$O434,$M434-SUM($N434:T434),0)))),IF($N434="정액법",IF((X$27-$I434)&lt;0,0,IF((X$27-$I434)=0,$M434*$P434/12*(12-$J434+1),IF((X$27-$I434)&lt;$O434,$M434*$P434,IF((X$27-$I434)=$O434,$M434-SUM($Q434:W434),0))))))</f>
        <v>0</v>
      </c>
      <c r="Y434" s="88">
        <f>IF($N434="정률법",IF((Y$27-$I434)&lt;0,0,IF((Y$27-$I434)=0,$M434*$P434/12*(12-$J434+1),IF((Y$27-$I434)&lt;$O434,($M434-SUM($N434:U434))*$P434,IF((Y$27-$I434)=$O434,$M434-SUM($N434:U434),0)))),IF($N434="정액법",IF((Y$27-$I434)&lt;0,0,IF((Y$27-$I434)=0,$M434*$P434/12*(12-$J434+1),IF((Y$27-$I434)&lt;$O434,$M434*$P434,IF((Y$27-$I434)=$O434,$M434-SUM($Q434:X434),0))))))</f>
        <v>0</v>
      </c>
      <c r="Z434" s="88">
        <f>IF($N434="정률법",IF((Z$27-$I434)&lt;0,0,IF((Z$27-$I434)=0,$M434*$P434/12*(12-$J434+1),IF((Z$27-$I434)&lt;$O434,($M434-SUM($N434:V434))*$P434,IF((Z$27-$I434)=$O434,$M434-SUM($N434:V434),0)))),IF($N434="정액법",IF((Z$27-$I434)&lt;0,0,IF((Z$27-$I434)=0,$M434*$P434/12*(12-$J434+1),IF((Z$27-$I434)&lt;$O434,$M434*$P434,IF((Z$27-$I434)=$O434,$M434-SUM($Q434:Y434),0))))))</f>
        <v>0</v>
      </c>
      <c r="AA434" s="88">
        <f>IF($N434="정률법",IF((AA$27-$I434)&lt;0,0,IF((AA$27-$I434)=0,$M434*$P434/12*(12-$J434+1),IF((AA$27-$I434)&lt;$O434,($M434-SUM($N434:W434))*$P434,IF((AA$27-$I434)=$O434,$M434-SUM($N434:W434),0)))),IF($N434="정액법",IF((AA$27-$I434)&lt;0,0,IF((AA$27-$I434)=0,$M434*$P434/12*(12-$J434+1),IF((AA$27-$I434)&lt;$O434,$M434*$P434,IF((AA$27-$I434)=$O434,$M434-SUM($Q434:Z434),0))))))</f>
        <v>0</v>
      </c>
      <c r="AB434" s="88">
        <f>IF($N434="정률법",IF((AB$27-$I434)&lt;0,0,IF((AB$27-$I434)=0,$M434*$P434/12*(12-$J434+1),IF((AB$27-$I434)&lt;$O434,($M434-SUM($N434:X434))*$P434,IF((AB$27-$I434)=$O434,$M434-SUM($N434:X434),0)))),IF($N434="정액법",IF((AB$27-$I434)&lt;0,0,IF((AB$27-$I434)=0,$M434*$P434/12*(12-$J434+1),IF((AB$27-$I434)&lt;$O434,$M434*$P434,IF((AB$27-$I434)=$O434,$M434-SUM($Q434:AA434),0))))))</f>
        <v>0</v>
      </c>
      <c r="AC434" s="88">
        <f>IF($N434="정률법",IF((AC$27-$I434)&lt;0,0,IF((AC$27-$I434)=0,$M434*$P434/12*(12-$J434+1),IF((AC$27-$I434)&lt;$O434,($M434-SUM($N434:Y434))*$P434,IF((AC$27-$I434)=$O434,$M434-SUM($N434:Y434),0)))),IF($N434="정액법",IF((AC$27-$I434)&lt;0,0,IF((AC$27-$I434)=0,$M434*$P434/12*(12-$J434+1),IF((AC$27-$I434)&lt;$O434,$M434*$P434,IF((AC$27-$I434)=$O434,$M434-SUM($Q434:AB434),0))))))</f>
        <v>0</v>
      </c>
      <c r="AD434" s="88">
        <f>IF($N434="정률법",IF((AD$27-$I434)&lt;0,0,IF((AD$27-$I434)=0,$M434*$P434/12*(12-$J434+1),IF((AD$27-$I434)&lt;$O434,($M434-SUM($N434:Z434))*$P434,IF((AD$27-$I434)=$O434,$M434-SUM($N434:Z434),0)))),IF($N434="정액법",IF((AD$27-$I434)&lt;0,0,IF((AD$27-$I434)=0,$M434*$P434/12*(12-$J434+1),IF((AD$27-$I434)&lt;$O434,$M434*$P434,IF((AD$27-$I434)=$O434,$M434-SUM($Q434:AC434),0))))))</f>
        <v>0</v>
      </c>
      <c r="AE434" s="89"/>
      <c r="AF434" s="90">
        <f t="shared" si="235"/>
        <v>0</v>
      </c>
      <c r="AG434" s="88">
        <f t="shared" si="230"/>
        <v>0</v>
      </c>
      <c r="AH434" s="91">
        <f t="shared" si="231"/>
        <v>0</v>
      </c>
      <c r="AI434" s="77"/>
      <c r="AJ434" s="77"/>
      <c r="AK434" s="77"/>
      <c r="AL434" s="77"/>
      <c r="AM434" s="77"/>
      <c r="AN434" s="92"/>
    </row>
    <row r="435" spans="2:40" s="47" customFormat="1" ht="13.5" hidden="1" outlineLevel="2">
      <c r="B435" s="76">
        <v>8</v>
      </c>
      <c r="C435" s="77"/>
      <c r="D435" s="77"/>
      <c r="E435" s="78"/>
      <c r="F435" s="77"/>
      <c r="G435" s="191"/>
      <c r="H435" s="79"/>
      <c r="I435" s="80">
        <f t="shared" si="232"/>
        <v>1900</v>
      </c>
      <c r="J435" s="81" t="str">
        <f t="shared" si="233"/>
        <v>01</v>
      </c>
      <c r="K435" s="82"/>
      <c r="L435" s="140"/>
      <c r="M435" s="83">
        <f t="shared" si="234"/>
        <v>0</v>
      </c>
      <c r="N435" s="141" t="s">
        <v>65</v>
      </c>
      <c r="O435" s="85">
        <v>3</v>
      </c>
      <c r="P435" s="86">
        <f>IF($N435="정액법",VLOOKUP($O435,[1]Data!$J$3:$L$62,2),IF($N435="정률법",VLOOKUP($O435,[1]Data!$J$3:$L$62,3),"입력검증"))</f>
        <v>0.33300000000000002</v>
      </c>
      <c r="Q435" s="108"/>
      <c r="R435" s="108"/>
      <c r="S435" s="108"/>
      <c r="T435" s="108"/>
      <c r="U435" s="88">
        <f>IF($N435="정률법",IF((U$27-$I435)&lt;0,0,IF((U$27-$I435)=0,$M435*$P435/12*(12-$J435+1),IF((U$27-$I435)&lt;$O435,($M435-SUM($N435:Q435))*$P435,IF((U$27-$I435)=$O435,$M435-SUM($N435:Q435),0)))),IF($N435="정액법",IF((U$27-$I435)&lt;0,0,IF((U$27-$I435)=0,$M435*$P435/12*(12-$J435+1),IF((U$27-$I435)&lt;$O435,$M435*$P435,IF((U$27-$I435)=$O435,$M435-SUM($Q435:T435),0))))))</f>
        <v>0</v>
      </c>
      <c r="V435" s="88">
        <f>IF($N435="정률법",IF((V$27-$I435)&lt;0,0,IF((V$27-$I435)=0,$M435*$P435/12*(12-$J435+1),IF((V$27-$I435)&lt;$O435,($M435-SUM($N435:R435))*$P435,IF((V$27-$I435)=$O435,$M435-SUM($N435:R435),0)))),IF($N435="정액법",IF((V$27-$I435)&lt;0,0,IF((V$27-$I435)=0,$M435*$P435/12*(12-$J435+1),IF((V$27-$I435)&lt;$O435,$M435*$P435,IF((V$27-$I435)=$O435,$M435-SUM($Q435:U435),0))))))</f>
        <v>0</v>
      </c>
      <c r="W435" s="88">
        <f>IF($N435="정률법",IF((W$27-$I435)&lt;0,0,IF((W$27-$I435)=0,$M435*$P435/12*(12-$J435+1),IF((W$27-$I435)&lt;$O435,($M435-SUM($N435:S435))*$P435,IF((W$27-$I435)=$O435,$M435-SUM($N435:S435),0)))),IF($N435="정액법",IF((W$27-$I435)&lt;0,0,IF((W$27-$I435)=0,$M435*$P435/12*(12-$J435+1),IF((W$27-$I435)&lt;$O435,$M435*$P435,IF((W$27-$I435)=$O435,$M435-SUM($Q435:V435),0))))))</f>
        <v>0</v>
      </c>
      <c r="X435" s="88">
        <f>IF($N435="정률법",IF((X$27-$I435)&lt;0,0,IF((X$27-$I435)=0,$M435*$P435/12*(12-$J435+1),IF((X$27-$I435)&lt;$O435,($M435-SUM($N435:T435))*$P435,IF((X$27-$I435)=$O435,$M435-SUM($N435:T435),0)))),IF($N435="정액법",IF((X$27-$I435)&lt;0,0,IF((X$27-$I435)=0,$M435*$P435/12*(12-$J435+1),IF((X$27-$I435)&lt;$O435,$M435*$P435,IF((X$27-$I435)=$O435,$M435-SUM($Q435:W435),0))))))</f>
        <v>0</v>
      </c>
      <c r="Y435" s="88">
        <f>IF($N435="정률법",IF((Y$27-$I435)&lt;0,0,IF((Y$27-$I435)=0,$M435*$P435/12*(12-$J435+1),IF((Y$27-$I435)&lt;$O435,($M435-SUM($N435:U435))*$P435,IF((Y$27-$I435)=$O435,$M435-SUM($N435:U435),0)))),IF($N435="정액법",IF((Y$27-$I435)&lt;0,0,IF((Y$27-$I435)=0,$M435*$P435/12*(12-$J435+1),IF((Y$27-$I435)&lt;$O435,$M435*$P435,IF((Y$27-$I435)=$O435,$M435-SUM($Q435:X435),0))))))</f>
        <v>0</v>
      </c>
      <c r="Z435" s="88">
        <f>IF($N435="정률법",IF((Z$27-$I435)&lt;0,0,IF((Z$27-$I435)=0,$M435*$P435/12*(12-$J435+1),IF((Z$27-$I435)&lt;$O435,($M435-SUM($N435:V435))*$P435,IF((Z$27-$I435)=$O435,$M435-SUM($N435:V435),0)))),IF($N435="정액법",IF((Z$27-$I435)&lt;0,0,IF((Z$27-$I435)=0,$M435*$P435/12*(12-$J435+1),IF((Z$27-$I435)&lt;$O435,$M435*$P435,IF((Z$27-$I435)=$O435,$M435-SUM($Q435:Y435),0))))))</f>
        <v>0</v>
      </c>
      <c r="AA435" s="88">
        <f>IF($N435="정률법",IF((AA$27-$I435)&lt;0,0,IF((AA$27-$I435)=0,$M435*$P435/12*(12-$J435+1),IF((AA$27-$I435)&lt;$O435,($M435-SUM($N435:W435))*$P435,IF((AA$27-$I435)=$O435,$M435-SUM($N435:W435),0)))),IF($N435="정액법",IF((AA$27-$I435)&lt;0,0,IF((AA$27-$I435)=0,$M435*$P435/12*(12-$J435+1),IF((AA$27-$I435)&lt;$O435,$M435*$P435,IF((AA$27-$I435)=$O435,$M435-SUM($Q435:Z435),0))))))</f>
        <v>0</v>
      </c>
      <c r="AB435" s="88">
        <f>IF($N435="정률법",IF((AB$27-$I435)&lt;0,0,IF((AB$27-$I435)=0,$M435*$P435/12*(12-$J435+1),IF((AB$27-$I435)&lt;$O435,($M435-SUM($N435:X435))*$P435,IF((AB$27-$I435)=$O435,$M435-SUM($N435:X435),0)))),IF($N435="정액법",IF((AB$27-$I435)&lt;0,0,IF((AB$27-$I435)=0,$M435*$P435/12*(12-$J435+1),IF((AB$27-$I435)&lt;$O435,$M435*$P435,IF((AB$27-$I435)=$O435,$M435-SUM($Q435:AA435),0))))))</f>
        <v>0</v>
      </c>
      <c r="AC435" s="88">
        <f>IF($N435="정률법",IF((AC$27-$I435)&lt;0,0,IF((AC$27-$I435)=0,$M435*$P435/12*(12-$J435+1),IF((AC$27-$I435)&lt;$O435,($M435-SUM($N435:Y435))*$P435,IF((AC$27-$I435)=$O435,$M435-SUM($N435:Y435),0)))),IF($N435="정액법",IF((AC$27-$I435)&lt;0,0,IF((AC$27-$I435)=0,$M435*$P435/12*(12-$J435+1),IF((AC$27-$I435)&lt;$O435,$M435*$P435,IF((AC$27-$I435)=$O435,$M435-SUM($Q435:AB435),0))))))</f>
        <v>0</v>
      </c>
      <c r="AD435" s="88">
        <f>IF($N435="정률법",IF((AD$27-$I435)&lt;0,0,IF((AD$27-$I435)=0,$M435*$P435/12*(12-$J435+1),IF((AD$27-$I435)&lt;$O435,($M435-SUM($N435:Z435))*$P435,IF((AD$27-$I435)=$O435,$M435-SUM($N435:Z435),0)))),IF($N435="정액법",IF((AD$27-$I435)&lt;0,0,IF((AD$27-$I435)=0,$M435*$P435/12*(12-$J435+1),IF((AD$27-$I435)&lt;$O435,$M435*$P435,IF((AD$27-$I435)=$O435,$M435-SUM($Q435:AC435),0))))))</f>
        <v>0</v>
      </c>
      <c r="AE435" s="89"/>
      <c r="AF435" s="90">
        <f t="shared" si="235"/>
        <v>0</v>
      </c>
      <c r="AG435" s="88">
        <f t="shared" si="230"/>
        <v>0</v>
      </c>
      <c r="AH435" s="91">
        <f t="shared" si="231"/>
        <v>0</v>
      </c>
      <c r="AI435" s="77"/>
      <c r="AJ435" s="77"/>
      <c r="AK435" s="77"/>
      <c r="AL435" s="77"/>
      <c r="AM435" s="77"/>
      <c r="AN435" s="92"/>
    </row>
    <row r="436" spans="2:40" s="47" customFormat="1" ht="13.5" hidden="1" outlineLevel="2">
      <c r="B436" s="76">
        <v>9</v>
      </c>
      <c r="C436" s="77"/>
      <c r="D436" s="77"/>
      <c r="E436" s="78"/>
      <c r="F436" s="77"/>
      <c r="G436" s="191"/>
      <c r="H436" s="79"/>
      <c r="I436" s="80">
        <f t="shared" si="232"/>
        <v>1900</v>
      </c>
      <c r="J436" s="81" t="str">
        <f t="shared" si="233"/>
        <v>01</v>
      </c>
      <c r="K436" s="82"/>
      <c r="L436" s="140"/>
      <c r="M436" s="83">
        <f t="shared" si="234"/>
        <v>0</v>
      </c>
      <c r="N436" s="141" t="s">
        <v>65</v>
      </c>
      <c r="O436" s="85">
        <v>3</v>
      </c>
      <c r="P436" s="86">
        <f>IF($N436="정액법",VLOOKUP($O436,[1]Data!$J$3:$L$62,2),IF($N436="정률법",VLOOKUP($O436,[1]Data!$J$3:$L$62,3),"입력검증"))</f>
        <v>0.33300000000000002</v>
      </c>
      <c r="Q436" s="108"/>
      <c r="R436" s="108"/>
      <c r="S436" s="108"/>
      <c r="T436" s="108"/>
      <c r="U436" s="88">
        <f>IF($N436="정률법",IF((U$27-$I436)&lt;0,0,IF((U$27-$I436)=0,$M436*$P436/12*(12-$J436+1),IF((U$27-$I436)&lt;$O436,($M436-SUM($N436:Q436))*$P436,IF((U$27-$I436)=$O436,$M436-SUM($N436:Q436),0)))),IF($N436="정액법",IF((U$27-$I436)&lt;0,0,IF((U$27-$I436)=0,$M436*$P436/12*(12-$J436+1),IF((U$27-$I436)&lt;$O436,$M436*$P436,IF((U$27-$I436)=$O436,$M436-SUM($Q436:T436),0))))))</f>
        <v>0</v>
      </c>
      <c r="V436" s="88">
        <f>IF($N436="정률법",IF((V$27-$I436)&lt;0,0,IF((V$27-$I436)=0,$M436*$P436/12*(12-$J436+1),IF((V$27-$I436)&lt;$O436,($M436-SUM($N436:R436))*$P436,IF((V$27-$I436)=$O436,$M436-SUM($N436:R436),0)))),IF($N436="정액법",IF((V$27-$I436)&lt;0,0,IF((V$27-$I436)=0,$M436*$P436/12*(12-$J436+1),IF((V$27-$I436)&lt;$O436,$M436*$P436,IF((V$27-$I436)=$O436,$M436-SUM($Q436:U436),0))))))</f>
        <v>0</v>
      </c>
      <c r="W436" s="88">
        <f>IF($N436="정률법",IF((W$27-$I436)&lt;0,0,IF((W$27-$I436)=0,$M436*$P436/12*(12-$J436+1),IF((W$27-$I436)&lt;$O436,($M436-SUM($N436:S436))*$P436,IF((W$27-$I436)=$O436,$M436-SUM($N436:S436),0)))),IF($N436="정액법",IF((W$27-$I436)&lt;0,0,IF((W$27-$I436)=0,$M436*$P436/12*(12-$J436+1),IF((W$27-$I436)&lt;$O436,$M436*$P436,IF((W$27-$I436)=$O436,$M436-SUM($Q436:V436),0))))))</f>
        <v>0</v>
      </c>
      <c r="X436" s="88">
        <f>IF($N436="정률법",IF((X$27-$I436)&lt;0,0,IF((X$27-$I436)=0,$M436*$P436/12*(12-$J436+1),IF((X$27-$I436)&lt;$O436,($M436-SUM($N436:T436))*$P436,IF((X$27-$I436)=$O436,$M436-SUM($N436:T436),0)))),IF($N436="정액법",IF((X$27-$I436)&lt;0,0,IF((X$27-$I436)=0,$M436*$P436/12*(12-$J436+1),IF((X$27-$I436)&lt;$O436,$M436*$P436,IF((X$27-$I436)=$O436,$M436-SUM($Q436:W436),0))))))</f>
        <v>0</v>
      </c>
      <c r="Y436" s="88">
        <f>IF($N436="정률법",IF((Y$27-$I436)&lt;0,0,IF((Y$27-$I436)=0,$M436*$P436/12*(12-$J436+1),IF((Y$27-$I436)&lt;$O436,($M436-SUM($N436:U436))*$P436,IF((Y$27-$I436)=$O436,$M436-SUM($N436:U436),0)))),IF($N436="정액법",IF((Y$27-$I436)&lt;0,0,IF((Y$27-$I436)=0,$M436*$P436/12*(12-$J436+1),IF((Y$27-$I436)&lt;$O436,$M436*$P436,IF((Y$27-$I436)=$O436,$M436-SUM($Q436:X436),0))))))</f>
        <v>0</v>
      </c>
      <c r="Z436" s="88">
        <f>IF($N436="정률법",IF((Z$27-$I436)&lt;0,0,IF((Z$27-$I436)=0,$M436*$P436/12*(12-$J436+1),IF((Z$27-$I436)&lt;$O436,($M436-SUM($N436:V436))*$P436,IF((Z$27-$I436)=$O436,$M436-SUM($N436:V436),0)))),IF($N436="정액법",IF((Z$27-$I436)&lt;0,0,IF((Z$27-$I436)=0,$M436*$P436/12*(12-$J436+1),IF((Z$27-$I436)&lt;$O436,$M436*$P436,IF((Z$27-$I436)=$O436,$M436-SUM($Q436:Y436),0))))))</f>
        <v>0</v>
      </c>
      <c r="AA436" s="88">
        <f>IF($N436="정률법",IF((AA$27-$I436)&lt;0,0,IF((AA$27-$I436)=0,$M436*$P436/12*(12-$J436+1),IF((AA$27-$I436)&lt;$O436,($M436-SUM($N436:W436))*$P436,IF((AA$27-$I436)=$O436,$M436-SUM($N436:W436),0)))),IF($N436="정액법",IF((AA$27-$I436)&lt;0,0,IF((AA$27-$I436)=0,$M436*$P436/12*(12-$J436+1),IF((AA$27-$I436)&lt;$O436,$M436*$P436,IF((AA$27-$I436)=$O436,$M436-SUM($Q436:Z436),0))))))</f>
        <v>0</v>
      </c>
      <c r="AB436" s="88">
        <f>IF($N436="정률법",IF((AB$27-$I436)&lt;0,0,IF((AB$27-$I436)=0,$M436*$P436/12*(12-$J436+1),IF((AB$27-$I436)&lt;$O436,($M436-SUM($N436:X436))*$P436,IF((AB$27-$I436)=$O436,$M436-SUM($N436:X436),0)))),IF($N436="정액법",IF((AB$27-$I436)&lt;0,0,IF((AB$27-$I436)=0,$M436*$P436/12*(12-$J436+1),IF((AB$27-$I436)&lt;$O436,$M436*$P436,IF((AB$27-$I436)=$O436,$M436-SUM($Q436:AA436),0))))))</f>
        <v>0</v>
      </c>
      <c r="AC436" s="88">
        <f>IF($N436="정률법",IF((AC$27-$I436)&lt;0,0,IF((AC$27-$I436)=0,$M436*$P436/12*(12-$J436+1),IF((AC$27-$I436)&lt;$O436,($M436-SUM($N436:Y436))*$P436,IF((AC$27-$I436)=$O436,$M436-SUM($N436:Y436),0)))),IF($N436="정액법",IF((AC$27-$I436)&lt;0,0,IF((AC$27-$I436)=0,$M436*$P436/12*(12-$J436+1),IF((AC$27-$I436)&lt;$O436,$M436*$P436,IF((AC$27-$I436)=$O436,$M436-SUM($Q436:AB436),0))))))</f>
        <v>0</v>
      </c>
      <c r="AD436" s="88">
        <f>IF($N436="정률법",IF((AD$27-$I436)&lt;0,0,IF((AD$27-$I436)=0,$M436*$P436/12*(12-$J436+1),IF((AD$27-$I436)&lt;$O436,($M436-SUM($N436:Z436))*$P436,IF((AD$27-$I436)=$O436,$M436-SUM($N436:Z436),0)))),IF($N436="정액법",IF((AD$27-$I436)&lt;0,0,IF((AD$27-$I436)=0,$M436*$P436/12*(12-$J436+1),IF((AD$27-$I436)&lt;$O436,$M436*$P436,IF((AD$27-$I436)=$O436,$M436-SUM($Q436:AC436),0))))))</f>
        <v>0</v>
      </c>
      <c r="AE436" s="89"/>
      <c r="AF436" s="90">
        <f t="shared" si="235"/>
        <v>0</v>
      </c>
      <c r="AG436" s="88">
        <f t="shared" si="230"/>
        <v>0</v>
      </c>
      <c r="AH436" s="91">
        <f t="shared" si="231"/>
        <v>0</v>
      </c>
      <c r="AI436" s="77"/>
      <c r="AJ436" s="77"/>
      <c r="AK436" s="77"/>
      <c r="AL436" s="77"/>
      <c r="AM436" s="77"/>
      <c r="AN436" s="92"/>
    </row>
    <row r="437" spans="2:40" s="47" customFormat="1" ht="13.5" hidden="1" outlineLevel="2">
      <c r="B437" s="76">
        <v>10</v>
      </c>
      <c r="C437" s="77"/>
      <c r="D437" s="77"/>
      <c r="E437" s="78"/>
      <c r="F437" s="77"/>
      <c r="G437" s="191"/>
      <c r="H437" s="79"/>
      <c r="I437" s="80">
        <f t="shared" si="232"/>
        <v>1900</v>
      </c>
      <c r="J437" s="81" t="str">
        <f t="shared" si="233"/>
        <v>01</v>
      </c>
      <c r="K437" s="82"/>
      <c r="L437" s="140"/>
      <c r="M437" s="83">
        <f t="shared" si="234"/>
        <v>0</v>
      </c>
      <c r="N437" s="141" t="s">
        <v>65</v>
      </c>
      <c r="O437" s="85">
        <v>3</v>
      </c>
      <c r="P437" s="86">
        <f>IF($N437="정액법",VLOOKUP($O437,[1]Data!$J$3:$L$62,2),IF($N437="정률법",VLOOKUP($O437,[1]Data!$J$3:$L$62,3),"입력검증"))</f>
        <v>0.33300000000000002</v>
      </c>
      <c r="Q437" s="108"/>
      <c r="R437" s="108"/>
      <c r="S437" s="108"/>
      <c r="T437" s="108"/>
      <c r="U437" s="88">
        <f>IF($N437="정률법",IF((U$27-$I437)&lt;0,0,IF((U$27-$I437)=0,$M437*$P437/12*(12-$J437+1),IF((U$27-$I437)&lt;$O437,($M437-SUM($N437:Q437))*$P437,IF((U$27-$I437)=$O437,$M437-SUM($N437:Q437),0)))),IF($N437="정액법",IF((U$27-$I437)&lt;0,0,IF((U$27-$I437)=0,$M437*$P437/12*(12-$J437+1),IF((U$27-$I437)&lt;$O437,$M437*$P437,IF((U$27-$I437)=$O437,$M437-SUM($Q437:T437),0))))))</f>
        <v>0</v>
      </c>
      <c r="V437" s="88">
        <f>IF($N437="정률법",IF((V$27-$I437)&lt;0,0,IF((V$27-$I437)=0,$M437*$P437/12*(12-$J437+1),IF((V$27-$I437)&lt;$O437,($M437-SUM($N437:R437))*$P437,IF((V$27-$I437)=$O437,$M437-SUM($N437:R437),0)))),IF($N437="정액법",IF((V$27-$I437)&lt;0,0,IF((V$27-$I437)=0,$M437*$P437/12*(12-$J437+1),IF((V$27-$I437)&lt;$O437,$M437*$P437,IF((V$27-$I437)=$O437,$M437-SUM($Q437:U437),0))))))</f>
        <v>0</v>
      </c>
      <c r="W437" s="88">
        <f>IF($N437="정률법",IF((W$27-$I437)&lt;0,0,IF((W$27-$I437)=0,$M437*$P437/12*(12-$J437+1),IF((W$27-$I437)&lt;$O437,($M437-SUM($N437:S437))*$P437,IF((W$27-$I437)=$O437,$M437-SUM($N437:S437),0)))),IF($N437="정액법",IF((W$27-$I437)&lt;0,0,IF((W$27-$I437)=0,$M437*$P437/12*(12-$J437+1),IF((W$27-$I437)&lt;$O437,$M437*$P437,IF((W$27-$I437)=$O437,$M437-SUM($Q437:V437),0))))))</f>
        <v>0</v>
      </c>
      <c r="X437" s="88">
        <f>IF($N437="정률법",IF((X$27-$I437)&lt;0,0,IF((X$27-$I437)=0,$M437*$P437/12*(12-$J437+1),IF((X$27-$I437)&lt;$O437,($M437-SUM($N437:T437))*$P437,IF((X$27-$I437)=$O437,$M437-SUM($N437:T437),0)))),IF($N437="정액법",IF((X$27-$I437)&lt;0,0,IF((X$27-$I437)=0,$M437*$P437/12*(12-$J437+1),IF((X$27-$I437)&lt;$O437,$M437*$P437,IF((X$27-$I437)=$O437,$M437-SUM($Q437:W437),0))))))</f>
        <v>0</v>
      </c>
      <c r="Y437" s="88">
        <f>IF($N437="정률법",IF((Y$27-$I437)&lt;0,0,IF((Y$27-$I437)=0,$M437*$P437/12*(12-$J437+1),IF((Y$27-$I437)&lt;$O437,($M437-SUM($N437:U437))*$P437,IF((Y$27-$I437)=$O437,$M437-SUM($N437:U437),0)))),IF($N437="정액법",IF((Y$27-$I437)&lt;0,0,IF((Y$27-$I437)=0,$M437*$P437/12*(12-$J437+1),IF((Y$27-$I437)&lt;$O437,$M437*$P437,IF((Y$27-$I437)=$O437,$M437-SUM($Q437:X437),0))))))</f>
        <v>0</v>
      </c>
      <c r="Z437" s="88">
        <f>IF($N437="정률법",IF((Z$27-$I437)&lt;0,0,IF((Z$27-$I437)=0,$M437*$P437/12*(12-$J437+1),IF((Z$27-$I437)&lt;$O437,($M437-SUM($N437:V437))*$P437,IF((Z$27-$I437)=$O437,$M437-SUM($N437:V437),0)))),IF($N437="정액법",IF((Z$27-$I437)&lt;0,0,IF((Z$27-$I437)=0,$M437*$P437/12*(12-$J437+1),IF((Z$27-$I437)&lt;$O437,$M437*$P437,IF((Z$27-$I437)=$O437,$M437-SUM($Q437:Y437),0))))))</f>
        <v>0</v>
      </c>
      <c r="AA437" s="88">
        <f>IF($N437="정률법",IF((AA$27-$I437)&lt;0,0,IF((AA$27-$I437)=0,$M437*$P437/12*(12-$J437+1),IF((AA$27-$I437)&lt;$O437,($M437-SUM($N437:W437))*$P437,IF((AA$27-$I437)=$O437,$M437-SUM($N437:W437),0)))),IF($N437="정액법",IF((AA$27-$I437)&lt;0,0,IF((AA$27-$I437)=0,$M437*$P437/12*(12-$J437+1),IF((AA$27-$I437)&lt;$O437,$M437*$P437,IF((AA$27-$I437)=$O437,$M437-SUM($Q437:Z437),0))))))</f>
        <v>0</v>
      </c>
      <c r="AB437" s="88">
        <f>IF($N437="정률법",IF((AB$27-$I437)&lt;0,0,IF((AB$27-$I437)=0,$M437*$P437/12*(12-$J437+1),IF((AB$27-$I437)&lt;$O437,($M437-SUM($N437:X437))*$P437,IF((AB$27-$I437)=$O437,$M437-SUM($N437:X437),0)))),IF($N437="정액법",IF((AB$27-$I437)&lt;0,0,IF((AB$27-$I437)=0,$M437*$P437/12*(12-$J437+1),IF((AB$27-$I437)&lt;$O437,$M437*$P437,IF((AB$27-$I437)=$O437,$M437-SUM($Q437:AA437),0))))))</f>
        <v>0</v>
      </c>
      <c r="AC437" s="88">
        <f>IF($N437="정률법",IF((AC$27-$I437)&lt;0,0,IF((AC$27-$I437)=0,$M437*$P437/12*(12-$J437+1),IF((AC$27-$I437)&lt;$O437,($M437-SUM($N437:Y437))*$P437,IF((AC$27-$I437)=$O437,$M437-SUM($N437:Y437),0)))),IF($N437="정액법",IF((AC$27-$I437)&lt;0,0,IF((AC$27-$I437)=0,$M437*$P437/12*(12-$J437+1),IF((AC$27-$I437)&lt;$O437,$M437*$P437,IF((AC$27-$I437)=$O437,$M437-SUM($Q437:AB437),0))))))</f>
        <v>0</v>
      </c>
      <c r="AD437" s="88">
        <f>IF($N437="정률법",IF((AD$27-$I437)&lt;0,0,IF((AD$27-$I437)=0,$M437*$P437/12*(12-$J437+1),IF((AD$27-$I437)&lt;$O437,($M437-SUM($N437:Z437))*$P437,IF((AD$27-$I437)=$O437,$M437-SUM($N437:Z437),0)))),IF($N437="정액법",IF((AD$27-$I437)&lt;0,0,IF((AD$27-$I437)=0,$M437*$P437/12*(12-$J437+1),IF((AD$27-$I437)&lt;$O437,$M437*$P437,IF((AD$27-$I437)=$O437,$M437-SUM($Q437:AC437),0))))))</f>
        <v>0</v>
      </c>
      <c r="AE437" s="89"/>
      <c r="AF437" s="90">
        <f t="shared" si="235"/>
        <v>0</v>
      </c>
      <c r="AG437" s="88">
        <f t="shared" si="230"/>
        <v>0</v>
      </c>
      <c r="AH437" s="91">
        <f t="shared" si="231"/>
        <v>0</v>
      </c>
      <c r="AI437" s="77"/>
      <c r="AJ437" s="77"/>
      <c r="AK437" s="77"/>
      <c r="AL437" s="77"/>
      <c r="AM437" s="77"/>
      <c r="AN437" s="92"/>
    </row>
    <row r="438" spans="2:40" s="47" customFormat="1" ht="13.5" hidden="1" outlineLevel="1">
      <c r="B438" s="94"/>
      <c r="C438" s="95" t="s">
        <v>66</v>
      </c>
      <c r="D438" s="94"/>
      <c r="E438" s="96"/>
      <c r="F438" s="94"/>
      <c r="G438" s="97">
        <f>+G428</f>
        <v>2015</v>
      </c>
      <c r="H438" s="98"/>
      <c r="I438" s="98"/>
      <c r="J438" s="98"/>
      <c r="K438" s="99">
        <f>SUM(K428:K437)</f>
        <v>0</v>
      </c>
      <c r="L438" s="99">
        <f>SUM(L428:L437)</f>
        <v>0</v>
      </c>
      <c r="M438" s="99">
        <f>SUM(M428:M437)</f>
        <v>0</v>
      </c>
      <c r="N438" s="96"/>
      <c r="O438" s="96"/>
      <c r="P438" s="100"/>
      <c r="Q438" s="101">
        <f>SUM(N428:N437)</f>
        <v>0</v>
      </c>
      <c r="R438" s="101">
        <f t="shared" ref="R438:AD438" si="236">SUM(R428:R437)</f>
        <v>0</v>
      </c>
      <c r="S438" s="101">
        <f t="shared" si="236"/>
        <v>0</v>
      </c>
      <c r="T438" s="101">
        <f t="shared" si="236"/>
        <v>0</v>
      </c>
      <c r="U438" s="101">
        <f t="shared" si="236"/>
        <v>0</v>
      </c>
      <c r="V438" s="101">
        <f t="shared" si="236"/>
        <v>0</v>
      </c>
      <c r="W438" s="101">
        <f t="shared" si="236"/>
        <v>0</v>
      </c>
      <c r="X438" s="101">
        <f t="shared" si="236"/>
        <v>0</v>
      </c>
      <c r="Y438" s="101">
        <f t="shared" si="236"/>
        <v>0</v>
      </c>
      <c r="Z438" s="101">
        <f t="shared" si="236"/>
        <v>0</v>
      </c>
      <c r="AA438" s="101">
        <f t="shared" si="236"/>
        <v>0</v>
      </c>
      <c r="AB438" s="101">
        <f t="shared" si="236"/>
        <v>0</v>
      </c>
      <c r="AC438" s="101">
        <f t="shared" si="236"/>
        <v>0</v>
      </c>
      <c r="AD438" s="102">
        <f t="shared" si="236"/>
        <v>0</v>
      </c>
      <c r="AE438" s="103"/>
      <c r="AF438" s="104">
        <f>SUM(AF428:AF437)</f>
        <v>0</v>
      </c>
      <c r="AG438" s="101">
        <f>SUM(AG428:AG437)</f>
        <v>0</v>
      </c>
      <c r="AH438" s="105">
        <f>SUM(AH428:AH437)</f>
        <v>0</v>
      </c>
      <c r="AI438" s="101"/>
      <c r="AJ438" s="101"/>
      <c r="AK438" s="101"/>
      <c r="AL438" s="101"/>
      <c r="AM438" s="101"/>
      <c r="AN438" s="106"/>
    </row>
    <row r="439" spans="2:40" s="47" customFormat="1" ht="13.5" hidden="1" outlineLevel="2">
      <c r="B439" s="76">
        <v>1</v>
      </c>
      <c r="C439" s="77"/>
      <c r="D439" s="77"/>
      <c r="E439" s="78"/>
      <c r="F439" s="77"/>
      <c r="G439" s="191">
        <v>2016</v>
      </c>
      <c r="H439" s="79"/>
      <c r="I439" s="80">
        <f>VALUE(LEFT(TEXT($H439,"yyyy-mm-dd"),4))</f>
        <v>1900</v>
      </c>
      <c r="J439" s="81" t="str">
        <f>MID(TEXT($H439,"yyyy-mm-dd"),6,2)</f>
        <v>01</v>
      </c>
      <c r="K439" s="82"/>
      <c r="L439" s="140"/>
      <c r="M439" s="83">
        <f>K439+L439</f>
        <v>0</v>
      </c>
      <c r="N439" s="141" t="s">
        <v>65</v>
      </c>
      <c r="O439" s="85">
        <v>3</v>
      </c>
      <c r="P439" s="86">
        <f>IF($N439="정액법",VLOOKUP($O439,[1]Data!$J$3:$L$62,2),IF($N439="정률법",VLOOKUP($O439,[1]Data!$J$3:$L$62,3),"입력검증"))</f>
        <v>0.33300000000000002</v>
      </c>
      <c r="Q439" s="108"/>
      <c r="R439" s="108"/>
      <c r="S439" s="108"/>
      <c r="T439" s="108"/>
      <c r="U439" s="108"/>
      <c r="V439" s="88">
        <f>IF($N439="정률법",IF((V$27-$I439)&lt;0,0,IF((V$27-$I439)=0,$M439*$P439/12*(12-$J439+1),IF((V$27-$I439)&lt;$O439,($M439-SUM($N439:R439))*$P439,IF((V$27-$I439)=$O439,$M439-SUM($N439:R439),0)))),IF($N439="정액법",IF((V$27-$I439)&lt;0,0,IF((V$27-$I439)=0,$M439*$P439/12*(12-$J439+1),IF((V$27-$I439)&lt;$O439,$M439*$P439,IF((V$27-$I439)=$O439,$M439-SUM($Q439:U439),0))))))</f>
        <v>0</v>
      </c>
      <c r="W439" s="88">
        <f>IF($N439="정률법",IF((W$27-$I439)&lt;0,0,IF((W$27-$I439)=0,$M439*$P439/12*(12-$J439+1),IF((W$27-$I439)&lt;$O439,($M439-SUM($N439:S439))*$P439,IF((W$27-$I439)=$O439,$M439-SUM($N439:S439),0)))),IF($N439="정액법",IF((W$27-$I439)&lt;0,0,IF((W$27-$I439)=0,$M439*$P439/12*(12-$J439+1),IF((W$27-$I439)&lt;$O439,$M439*$P439,IF((W$27-$I439)=$O439,$M439-SUM($Q439:V439),0))))))</f>
        <v>0</v>
      </c>
      <c r="X439" s="88">
        <f>IF($N439="정률법",IF((X$27-$I439)&lt;0,0,IF((X$27-$I439)=0,$M439*$P439/12*(12-$J439+1),IF((X$27-$I439)&lt;$O439,($M439-SUM($N439:T439))*$P439,IF((X$27-$I439)=$O439,$M439-SUM($N439:T439),0)))),IF($N439="정액법",IF((X$27-$I439)&lt;0,0,IF((X$27-$I439)=0,$M439*$P439/12*(12-$J439+1),IF((X$27-$I439)&lt;$O439,$M439*$P439,IF((X$27-$I439)=$O439,$M439-SUM($Q439:W439),0))))))</f>
        <v>0</v>
      </c>
      <c r="Y439" s="88">
        <f>IF($N439="정률법",IF((Y$27-$I439)&lt;0,0,IF((Y$27-$I439)=0,$M439*$P439/12*(12-$J439+1),IF((Y$27-$I439)&lt;$O439,($M439-SUM($N439:U439))*$P439,IF((Y$27-$I439)=$O439,$M439-SUM($N439:U439),0)))),IF($N439="정액법",IF((Y$27-$I439)&lt;0,0,IF((Y$27-$I439)=0,$M439*$P439/12*(12-$J439+1),IF((Y$27-$I439)&lt;$O439,$M439*$P439,IF((Y$27-$I439)=$O439,$M439-SUM($Q439:X439),0))))))</f>
        <v>0</v>
      </c>
      <c r="Z439" s="88">
        <f>IF($N439="정률법",IF((Z$27-$I439)&lt;0,0,IF((Z$27-$I439)=0,$M439*$P439/12*(12-$J439+1),IF((Z$27-$I439)&lt;$O439,($M439-SUM($N439:V439))*$P439,IF((Z$27-$I439)=$O439,$M439-SUM($N439:V439),0)))),IF($N439="정액법",IF((Z$27-$I439)&lt;0,0,IF((Z$27-$I439)=0,$M439*$P439/12*(12-$J439+1),IF((Z$27-$I439)&lt;$O439,$M439*$P439,IF((Z$27-$I439)=$O439,$M439-SUM($Q439:Y439),0))))))</f>
        <v>0</v>
      </c>
      <c r="AA439" s="88">
        <f>IF($N439="정률법",IF((AA$27-$I439)&lt;0,0,IF((AA$27-$I439)=0,$M439*$P439/12*(12-$J439+1),IF((AA$27-$I439)&lt;$O439,($M439-SUM($N439:W439))*$P439,IF((AA$27-$I439)=$O439,$M439-SUM($N439:W439),0)))),IF($N439="정액법",IF((AA$27-$I439)&lt;0,0,IF((AA$27-$I439)=0,$M439*$P439/12*(12-$J439+1),IF((AA$27-$I439)&lt;$O439,$M439*$P439,IF((AA$27-$I439)=$O439,$M439-SUM($Q439:Z439),0))))))</f>
        <v>0</v>
      </c>
      <c r="AB439" s="88">
        <f>IF($N439="정률법",IF((AB$27-$I439)&lt;0,0,IF((AB$27-$I439)=0,$M439*$P439/12*(12-$J439+1),IF((AB$27-$I439)&lt;$O439,($M439-SUM($N439:X439))*$P439,IF((AB$27-$I439)=$O439,$M439-SUM($N439:X439),0)))),IF($N439="정액법",IF((AB$27-$I439)&lt;0,0,IF((AB$27-$I439)=0,$M439*$P439/12*(12-$J439+1),IF((AB$27-$I439)&lt;$O439,$M439*$P439,IF((AB$27-$I439)=$O439,$M439-SUM($Q439:AA439),0))))))</f>
        <v>0</v>
      </c>
      <c r="AC439" s="88">
        <f>IF($N439="정률법",IF((AC$27-$I439)&lt;0,0,IF((AC$27-$I439)=0,$M439*$P439/12*(12-$J439+1),IF((AC$27-$I439)&lt;$O439,($M439-SUM($N439:Y439))*$P439,IF((AC$27-$I439)=$O439,$M439-SUM($N439:Y439),0)))),IF($N439="정액법",IF((AC$27-$I439)&lt;0,0,IF((AC$27-$I439)=0,$M439*$P439/12*(12-$J439+1),IF((AC$27-$I439)&lt;$O439,$M439*$P439,IF((AC$27-$I439)=$O439,$M439-SUM($Q439:AB439),0))))))</f>
        <v>0</v>
      </c>
      <c r="AD439" s="88">
        <f>IF($N439="정률법",IF((AD$27-$I439)&lt;0,0,IF((AD$27-$I439)=0,$M439*$P439/12*(12-$J439+1),IF((AD$27-$I439)&lt;$O439,($M439-SUM($N439:Z439))*$P439,IF((AD$27-$I439)=$O439,$M439-SUM($N439:Z439),0)))),IF($N439="정액법",IF((AD$27-$I439)&lt;0,0,IF((AD$27-$I439)=0,$M439*$P439/12*(12-$J439+1),IF((AD$27-$I439)&lt;$O439,$M439*$P439,IF((AD$27-$I439)=$O439,$M439-SUM($Q439:AC439),0))))))</f>
        <v>0</v>
      </c>
      <c r="AE439" s="89"/>
      <c r="AF439" s="90">
        <f>SUM(Q439:AE439)</f>
        <v>0</v>
      </c>
      <c r="AG439" s="88">
        <f t="shared" ref="AG439:AG448" si="237">M439-AF439</f>
        <v>0</v>
      </c>
      <c r="AH439" s="91">
        <f t="shared" ref="AH439:AH448" si="238">IFERROR(INT(AG439*K439/M439),0)</f>
        <v>0</v>
      </c>
      <c r="AI439" s="77"/>
      <c r="AJ439" s="77"/>
      <c r="AK439" s="77"/>
      <c r="AL439" s="77"/>
      <c r="AM439" s="77"/>
      <c r="AN439" s="92"/>
    </row>
    <row r="440" spans="2:40" s="47" customFormat="1" ht="13.5" hidden="1" outlineLevel="2">
      <c r="B440" s="76">
        <v>2</v>
      </c>
      <c r="C440" s="77"/>
      <c r="D440" s="77"/>
      <c r="E440" s="78"/>
      <c r="F440" s="77"/>
      <c r="G440" s="191"/>
      <c r="H440" s="79"/>
      <c r="I440" s="80">
        <f t="shared" ref="I440:I448" si="239">VALUE(LEFT(TEXT($H440,"yyyy-mm-dd"),4))</f>
        <v>1900</v>
      </c>
      <c r="J440" s="81" t="str">
        <f t="shared" ref="J440:J448" si="240">MID(TEXT($H440,"yyyy-mm-dd"),6,2)</f>
        <v>01</v>
      </c>
      <c r="K440" s="82"/>
      <c r="L440" s="140"/>
      <c r="M440" s="83">
        <f t="shared" ref="M440:M448" si="241">K440+L440</f>
        <v>0</v>
      </c>
      <c r="N440" s="141" t="s">
        <v>65</v>
      </c>
      <c r="O440" s="85">
        <v>3</v>
      </c>
      <c r="P440" s="86">
        <f>IF($N440="정액법",VLOOKUP($O440,[1]Data!$J$3:$L$62,2),IF($N440="정률법",VLOOKUP($O440,[1]Data!$J$3:$L$62,3),"입력검증"))</f>
        <v>0.33300000000000002</v>
      </c>
      <c r="Q440" s="108"/>
      <c r="R440" s="108"/>
      <c r="S440" s="108"/>
      <c r="T440" s="108"/>
      <c r="U440" s="108"/>
      <c r="V440" s="88">
        <f>IF($N440="정률법",IF((V$27-$I440)&lt;0,0,IF((V$27-$I440)=0,$M440*$P440/12*(12-$J440+1),IF((V$27-$I440)&lt;$O440,($M440-SUM($N440:R440))*$P440,IF((V$27-$I440)=$O440,$M440-SUM($N440:R440),0)))),IF($N440="정액법",IF((V$27-$I440)&lt;0,0,IF((V$27-$I440)=0,$M440*$P440/12*(12-$J440+1),IF((V$27-$I440)&lt;$O440,$M440*$P440,IF((V$27-$I440)=$O440,$M440-SUM($Q440:U440),0))))))</f>
        <v>0</v>
      </c>
      <c r="W440" s="88">
        <f>IF($N440="정률법",IF((W$27-$I440)&lt;0,0,IF((W$27-$I440)=0,$M440*$P440/12*(12-$J440+1),IF((W$27-$I440)&lt;$O440,($M440-SUM($N440:S440))*$P440,IF((W$27-$I440)=$O440,$M440-SUM($N440:S440),0)))),IF($N440="정액법",IF((W$27-$I440)&lt;0,0,IF((W$27-$I440)=0,$M440*$P440/12*(12-$J440+1),IF((W$27-$I440)&lt;$O440,$M440*$P440,IF((W$27-$I440)=$O440,$M440-SUM($Q440:V440),0))))))</f>
        <v>0</v>
      </c>
      <c r="X440" s="88">
        <f>IF($N440="정률법",IF((X$27-$I440)&lt;0,0,IF((X$27-$I440)=0,$M440*$P440/12*(12-$J440+1),IF((X$27-$I440)&lt;$O440,($M440-SUM($N440:T440))*$P440,IF((X$27-$I440)=$O440,$M440-SUM($N440:T440),0)))),IF($N440="정액법",IF((X$27-$I440)&lt;0,0,IF((X$27-$I440)=0,$M440*$P440/12*(12-$J440+1),IF((X$27-$I440)&lt;$O440,$M440*$P440,IF((X$27-$I440)=$O440,$M440-SUM($Q440:W440),0))))))</f>
        <v>0</v>
      </c>
      <c r="Y440" s="88">
        <f>IF($N440="정률법",IF((Y$27-$I440)&lt;0,0,IF((Y$27-$I440)=0,$M440*$P440/12*(12-$J440+1),IF((Y$27-$I440)&lt;$O440,($M440-SUM($N440:U440))*$P440,IF((Y$27-$I440)=$O440,$M440-SUM($N440:U440),0)))),IF($N440="정액법",IF((Y$27-$I440)&lt;0,0,IF((Y$27-$I440)=0,$M440*$P440/12*(12-$J440+1),IF((Y$27-$I440)&lt;$O440,$M440*$P440,IF((Y$27-$I440)=$O440,$M440-SUM($Q440:X440),0))))))</f>
        <v>0</v>
      </c>
      <c r="Z440" s="88">
        <f>IF($N440="정률법",IF((Z$27-$I440)&lt;0,0,IF((Z$27-$I440)=0,$M440*$P440/12*(12-$J440+1),IF((Z$27-$I440)&lt;$O440,($M440-SUM($N440:V440))*$P440,IF((Z$27-$I440)=$O440,$M440-SUM($N440:V440),0)))),IF($N440="정액법",IF((Z$27-$I440)&lt;0,0,IF((Z$27-$I440)=0,$M440*$P440/12*(12-$J440+1),IF((Z$27-$I440)&lt;$O440,$M440*$P440,IF((Z$27-$I440)=$O440,$M440-SUM($Q440:Y440),0))))))</f>
        <v>0</v>
      </c>
      <c r="AA440" s="88">
        <f>IF($N440="정률법",IF((AA$27-$I440)&lt;0,0,IF((AA$27-$I440)=0,$M440*$P440/12*(12-$J440+1),IF((AA$27-$I440)&lt;$O440,($M440-SUM($N440:W440))*$P440,IF((AA$27-$I440)=$O440,$M440-SUM($N440:W440),0)))),IF($N440="정액법",IF((AA$27-$I440)&lt;0,0,IF((AA$27-$I440)=0,$M440*$P440/12*(12-$J440+1),IF((AA$27-$I440)&lt;$O440,$M440*$P440,IF((AA$27-$I440)=$O440,$M440-SUM($Q440:Z440),0))))))</f>
        <v>0</v>
      </c>
      <c r="AB440" s="88">
        <f>IF($N440="정률법",IF((AB$27-$I440)&lt;0,0,IF((AB$27-$I440)=0,$M440*$P440/12*(12-$J440+1),IF((AB$27-$I440)&lt;$O440,($M440-SUM($N440:X440))*$P440,IF((AB$27-$I440)=$O440,$M440-SUM($N440:X440),0)))),IF($N440="정액법",IF((AB$27-$I440)&lt;0,0,IF((AB$27-$I440)=0,$M440*$P440/12*(12-$J440+1),IF((AB$27-$I440)&lt;$O440,$M440*$P440,IF((AB$27-$I440)=$O440,$M440-SUM($Q440:AA440),0))))))</f>
        <v>0</v>
      </c>
      <c r="AC440" s="88">
        <f>IF($N440="정률법",IF((AC$27-$I440)&lt;0,0,IF((AC$27-$I440)=0,$M440*$P440/12*(12-$J440+1),IF((AC$27-$I440)&lt;$O440,($M440-SUM($N440:Y440))*$P440,IF((AC$27-$I440)=$O440,$M440-SUM($N440:Y440),0)))),IF($N440="정액법",IF((AC$27-$I440)&lt;0,0,IF((AC$27-$I440)=0,$M440*$P440/12*(12-$J440+1),IF((AC$27-$I440)&lt;$O440,$M440*$P440,IF((AC$27-$I440)=$O440,$M440-SUM($Q440:AB440),0))))))</f>
        <v>0</v>
      </c>
      <c r="AD440" s="88">
        <f>IF($N440="정률법",IF((AD$27-$I440)&lt;0,0,IF((AD$27-$I440)=0,$M440*$P440/12*(12-$J440+1),IF((AD$27-$I440)&lt;$O440,($M440-SUM($N440:Z440))*$P440,IF((AD$27-$I440)=$O440,$M440-SUM($N440:Z440),0)))),IF($N440="정액법",IF((AD$27-$I440)&lt;0,0,IF((AD$27-$I440)=0,$M440*$P440/12*(12-$J440+1),IF((AD$27-$I440)&lt;$O440,$M440*$P440,IF((AD$27-$I440)=$O440,$M440-SUM($Q440:AC440),0))))))</f>
        <v>0</v>
      </c>
      <c r="AE440" s="89"/>
      <c r="AF440" s="90">
        <f t="shared" ref="AF440:AF448" si="242">SUM(Q440:AE440)</f>
        <v>0</v>
      </c>
      <c r="AG440" s="88">
        <f t="shared" si="237"/>
        <v>0</v>
      </c>
      <c r="AH440" s="91">
        <f t="shared" si="238"/>
        <v>0</v>
      </c>
      <c r="AI440" s="77"/>
      <c r="AJ440" s="77"/>
      <c r="AK440" s="77"/>
      <c r="AL440" s="77"/>
      <c r="AM440" s="77"/>
      <c r="AN440" s="92"/>
    </row>
    <row r="441" spans="2:40" s="47" customFormat="1" ht="13.5" hidden="1" outlineLevel="2">
      <c r="B441" s="76">
        <v>3</v>
      </c>
      <c r="C441" s="77"/>
      <c r="D441" s="77"/>
      <c r="E441" s="78"/>
      <c r="F441" s="77"/>
      <c r="G441" s="191"/>
      <c r="H441" s="79"/>
      <c r="I441" s="80">
        <f t="shared" si="239"/>
        <v>1900</v>
      </c>
      <c r="J441" s="81" t="str">
        <f t="shared" si="240"/>
        <v>01</v>
      </c>
      <c r="K441" s="82"/>
      <c r="L441" s="140"/>
      <c r="M441" s="83">
        <f t="shared" si="241"/>
        <v>0</v>
      </c>
      <c r="N441" s="141" t="s">
        <v>65</v>
      </c>
      <c r="O441" s="85">
        <v>3</v>
      </c>
      <c r="P441" s="86">
        <f>IF($N441="정액법",VLOOKUP($O441,[1]Data!$J$3:$L$62,2),IF($N441="정률법",VLOOKUP($O441,[1]Data!$J$3:$L$62,3),"입력검증"))</f>
        <v>0.33300000000000002</v>
      </c>
      <c r="Q441" s="108"/>
      <c r="R441" s="108"/>
      <c r="S441" s="108"/>
      <c r="T441" s="108"/>
      <c r="U441" s="108"/>
      <c r="V441" s="88">
        <f>IF($N441="정률법",IF((V$27-$I441)&lt;0,0,IF((V$27-$I441)=0,$M441*$P441/12*(12-$J441+1),IF((V$27-$I441)&lt;$O441,($M441-SUM($N441:R441))*$P441,IF((V$27-$I441)=$O441,$M441-SUM($N441:R441),0)))),IF($N441="정액법",IF((V$27-$I441)&lt;0,0,IF((V$27-$I441)=0,$M441*$P441/12*(12-$J441+1),IF((V$27-$I441)&lt;$O441,$M441*$P441,IF((V$27-$I441)=$O441,$M441-SUM($Q441:U441),0))))))</f>
        <v>0</v>
      </c>
      <c r="W441" s="88">
        <f>IF($N441="정률법",IF((W$27-$I441)&lt;0,0,IF((W$27-$I441)=0,$M441*$P441/12*(12-$J441+1),IF((W$27-$I441)&lt;$O441,($M441-SUM($N441:S441))*$P441,IF((W$27-$I441)=$O441,$M441-SUM($N441:S441),0)))),IF($N441="정액법",IF((W$27-$I441)&lt;0,0,IF((W$27-$I441)=0,$M441*$P441/12*(12-$J441+1),IF((W$27-$I441)&lt;$O441,$M441*$P441,IF((W$27-$I441)=$O441,$M441-SUM($Q441:V441),0))))))</f>
        <v>0</v>
      </c>
      <c r="X441" s="88">
        <f>IF($N441="정률법",IF((X$27-$I441)&lt;0,0,IF((X$27-$I441)=0,$M441*$P441/12*(12-$J441+1),IF((X$27-$I441)&lt;$O441,($M441-SUM($N441:T441))*$P441,IF((X$27-$I441)=$O441,$M441-SUM($N441:T441),0)))),IF($N441="정액법",IF((X$27-$I441)&lt;0,0,IF((X$27-$I441)=0,$M441*$P441/12*(12-$J441+1),IF((X$27-$I441)&lt;$O441,$M441*$P441,IF((X$27-$I441)=$O441,$M441-SUM($Q441:W441),0))))))</f>
        <v>0</v>
      </c>
      <c r="Y441" s="88">
        <f>IF($N441="정률법",IF((Y$27-$I441)&lt;0,0,IF((Y$27-$I441)=0,$M441*$P441/12*(12-$J441+1),IF((Y$27-$I441)&lt;$O441,($M441-SUM($N441:U441))*$P441,IF((Y$27-$I441)=$O441,$M441-SUM($N441:U441),0)))),IF($N441="정액법",IF((Y$27-$I441)&lt;0,0,IF((Y$27-$I441)=0,$M441*$P441/12*(12-$J441+1),IF((Y$27-$I441)&lt;$O441,$M441*$P441,IF((Y$27-$I441)=$O441,$M441-SUM($Q441:X441),0))))))</f>
        <v>0</v>
      </c>
      <c r="Z441" s="88">
        <f>IF($N441="정률법",IF((Z$27-$I441)&lt;0,0,IF((Z$27-$I441)=0,$M441*$P441/12*(12-$J441+1),IF((Z$27-$I441)&lt;$O441,($M441-SUM($N441:V441))*$P441,IF((Z$27-$I441)=$O441,$M441-SUM($N441:V441),0)))),IF($N441="정액법",IF((Z$27-$I441)&lt;0,0,IF((Z$27-$I441)=0,$M441*$P441/12*(12-$J441+1),IF((Z$27-$I441)&lt;$O441,$M441*$P441,IF((Z$27-$I441)=$O441,$M441-SUM($Q441:Y441),0))))))</f>
        <v>0</v>
      </c>
      <c r="AA441" s="88">
        <f>IF($N441="정률법",IF((AA$27-$I441)&lt;0,0,IF((AA$27-$I441)=0,$M441*$P441/12*(12-$J441+1),IF((AA$27-$I441)&lt;$O441,($M441-SUM($N441:W441))*$P441,IF((AA$27-$I441)=$O441,$M441-SUM($N441:W441),0)))),IF($N441="정액법",IF((AA$27-$I441)&lt;0,0,IF((AA$27-$I441)=0,$M441*$P441/12*(12-$J441+1),IF((AA$27-$I441)&lt;$O441,$M441*$P441,IF((AA$27-$I441)=$O441,$M441-SUM($Q441:Z441),0))))))</f>
        <v>0</v>
      </c>
      <c r="AB441" s="88">
        <f>IF($N441="정률법",IF((AB$27-$I441)&lt;0,0,IF((AB$27-$I441)=0,$M441*$P441/12*(12-$J441+1),IF((AB$27-$I441)&lt;$O441,($M441-SUM($N441:X441))*$P441,IF((AB$27-$I441)=$O441,$M441-SUM($N441:X441),0)))),IF($N441="정액법",IF((AB$27-$I441)&lt;0,0,IF((AB$27-$I441)=0,$M441*$P441/12*(12-$J441+1),IF((AB$27-$I441)&lt;$O441,$M441*$P441,IF((AB$27-$I441)=$O441,$M441-SUM($Q441:AA441),0))))))</f>
        <v>0</v>
      </c>
      <c r="AC441" s="88">
        <f>IF($N441="정률법",IF((AC$27-$I441)&lt;0,0,IF((AC$27-$I441)=0,$M441*$P441/12*(12-$J441+1),IF((AC$27-$I441)&lt;$O441,($M441-SUM($N441:Y441))*$P441,IF((AC$27-$I441)=$O441,$M441-SUM($N441:Y441),0)))),IF($N441="정액법",IF((AC$27-$I441)&lt;0,0,IF((AC$27-$I441)=0,$M441*$P441/12*(12-$J441+1),IF((AC$27-$I441)&lt;$O441,$M441*$P441,IF((AC$27-$I441)=$O441,$M441-SUM($Q441:AB441),0))))))</f>
        <v>0</v>
      </c>
      <c r="AD441" s="88">
        <f>IF($N441="정률법",IF((AD$27-$I441)&lt;0,0,IF((AD$27-$I441)=0,$M441*$P441/12*(12-$J441+1),IF((AD$27-$I441)&lt;$O441,($M441-SUM($N441:Z441))*$P441,IF((AD$27-$I441)=$O441,$M441-SUM($N441:Z441),0)))),IF($N441="정액법",IF((AD$27-$I441)&lt;0,0,IF((AD$27-$I441)=0,$M441*$P441/12*(12-$J441+1),IF((AD$27-$I441)&lt;$O441,$M441*$P441,IF((AD$27-$I441)=$O441,$M441-SUM($Q441:AC441),0))))))</f>
        <v>0</v>
      </c>
      <c r="AE441" s="89"/>
      <c r="AF441" s="90">
        <f t="shared" si="242"/>
        <v>0</v>
      </c>
      <c r="AG441" s="88">
        <f t="shared" si="237"/>
        <v>0</v>
      </c>
      <c r="AH441" s="91">
        <f t="shared" si="238"/>
        <v>0</v>
      </c>
      <c r="AI441" s="77"/>
      <c r="AJ441" s="77"/>
      <c r="AK441" s="77"/>
      <c r="AL441" s="77"/>
      <c r="AM441" s="77"/>
      <c r="AN441" s="92"/>
    </row>
    <row r="442" spans="2:40" s="47" customFormat="1" ht="13.5" hidden="1" outlineLevel="2">
      <c r="B442" s="76">
        <v>4</v>
      </c>
      <c r="C442" s="77"/>
      <c r="D442" s="77"/>
      <c r="E442" s="78"/>
      <c r="F442" s="77"/>
      <c r="G442" s="191"/>
      <c r="H442" s="79"/>
      <c r="I442" s="80">
        <f t="shared" si="239"/>
        <v>1900</v>
      </c>
      <c r="J442" s="81" t="str">
        <f t="shared" si="240"/>
        <v>01</v>
      </c>
      <c r="K442" s="82"/>
      <c r="L442" s="140"/>
      <c r="M442" s="83">
        <f t="shared" si="241"/>
        <v>0</v>
      </c>
      <c r="N442" s="141" t="s">
        <v>65</v>
      </c>
      <c r="O442" s="85">
        <v>3</v>
      </c>
      <c r="P442" s="86">
        <f>IF($N442="정액법",VLOOKUP($O442,[1]Data!$J$3:$L$62,2),IF($N442="정률법",VLOOKUP($O442,[1]Data!$J$3:$L$62,3),"입력검증"))</f>
        <v>0.33300000000000002</v>
      </c>
      <c r="Q442" s="108"/>
      <c r="R442" s="108"/>
      <c r="S442" s="108"/>
      <c r="T442" s="108"/>
      <c r="U442" s="108"/>
      <c r="V442" s="88">
        <f>IF($N442="정률법",IF((V$27-$I442)&lt;0,0,IF((V$27-$I442)=0,$M442*$P442/12*(12-$J442+1),IF((V$27-$I442)&lt;$O442,($M442-SUM($N442:R442))*$P442,IF((V$27-$I442)=$O442,$M442-SUM($N442:R442),0)))),IF($N442="정액법",IF((V$27-$I442)&lt;0,0,IF((V$27-$I442)=0,$M442*$P442/12*(12-$J442+1),IF((V$27-$I442)&lt;$O442,$M442*$P442,IF((V$27-$I442)=$O442,$M442-SUM($Q442:U442),0))))))</f>
        <v>0</v>
      </c>
      <c r="W442" s="88">
        <f>IF($N442="정률법",IF((W$27-$I442)&lt;0,0,IF((W$27-$I442)=0,$M442*$P442/12*(12-$J442+1),IF((W$27-$I442)&lt;$O442,($M442-SUM($N442:S442))*$P442,IF((W$27-$I442)=$O442,$M442-SUM($N442:S442),0)))),IF($N442="정액법",IF((W$27-$I442)&lt;0,0,IF((W$27-$I442)=0,$M442*$P442/12*(12-$J442+1),IF((W$27-$I442)&lt;$O442,$M442*$P442,IF((W$27-$I442)=$O442,$M442-SUM($Q442:V442),0))))))</f>
        <v>0</v>
      </c>
      <c r="X442" s="88">
        <f>IF($N442="정률법",IF((X$27-$I442)&lt;0,0,IF((X$27-$I442)=0,$M442*$P442/12*(12-$J442+1),IF((X$27-$I442)&lt;$O442,($M442-SUM($N442:T442))*$P442,IF((X$27-$I442)=$O442,$M442-SUM($N442:T442),0)))),IF($N442="정액법",IF((X$27-$I442)&lt;0,0,IF((X$27-$I442)=0,$M442*$P442/12*(12-$J442+1),IF((X$27-$I442)&lt;$O442,$M442*$P442,IF((X$27-$I442)=$O442,$M442-SUM($Q442:W442),0))))))</f>
        <v>0</v>
      </c>
      <c r="Y442" s="88">
        <f>IF($N442="정률법",IF((Y$27-$I442)&lt;0,0,IF((Y$27-$I442)=0,$M442*$P442/12*(12-$J442+1),IF((Y$27-$I442)&lt;$O442,($M442-SUM($N442:U442))*$P442,IF((Y$27-$I442)=$O442,$M442-SUM($N442:U442),0)))),IF($N442="정액법",IF((Y$27-$I442)&lt;0,0,IF((Y$27-$I442)=0,$M442*$P442/12*(12-$J442+1),IF((Y$27-$I442)&lt;$O442,$M442*$P442,IF((Y$27-$I442)=$O442,$M442-SUM($Q442:X442),0))))))</f>
        <v>0</v>
      </c>
      <c r="Z442" s="88">
        <f>IF($N442="정률법",IF((Z$27-$I442)&lt;0,0,IF((Z$27-$I442)=0,$M442*$P442/12*(12-$J442+1),IF((Z$27-$I442)&lt;$O442,($M442-SUM($N442:V442))*$P442,IF((Z$27-$I442)=$O442,$M442-SUM($N442:V442),0)))),IF($N442="정액법",IF((Z$27-$I442)&lt;0,0,IF((Z$27-$I442)=0,$M442*$P442/12*(12-$J442+1),IF((Z$27-$I442)&lt;$O442,$M442*$P442,IF((Z$27-$I442)=$O442,$M442-SUM($Q442:Y442),0))))))</f>
        <v>0</v>
      </c>
      <c r="AA442" s="88">
        <f>IF($N442="정률법",IF((AA$27-$I442)&lt;0,0,IF((AA$27-$I442)=0,$M442*$P442/12*(12-$J442+1),IF((AA$27-$I442)&lt;$O442,($M442-SUM($N442:W442))*$P442,IF((AA$27-$I442)=$O442,$M442-SUM($N442:W442),0)))),IF($N442="정액법",IF((AA$27-$I442)&lt;0,0,IF((AA$27-$I442)=0,$M442*$P442/12*(12-$J442+1),IF((AA$27-$I442)&lt;$O442,$M442*$P442,IF((AA$27-$I442)=$O442,$M442-SUM($Q442:Z442),0))))))</f>
        <v>0</v>
      </c>
      <c r="AB442" s="88">
        <f>IF($N442="정률법",IF((AB$27-$I442)&lt;0,0,IF((AB$27-$I442)=0,$M442*$P442/12*(12-$J442+1),IF((AB$27-$I442)&lt;$O442,($M442-SUM($N442:X442))*$P442,IF((AB$27-$I442)=$O442,$M442-SUM($N442:X442),0)))),IF($N442="정액법",IF((AB$27-$I442)&lt;0,0,IF((AB$27-$I442)=0,$M442*$P442/12*(12-$J442+1),IF((AB$27-$I442)&lt;$O442,$M442*$P442,IF((AB$27-$I442)=$O442,$M442-SUM($Q442:AA442),0))))))</f>
        <v>0</v>
      </c>
      <c r="AC442" s="88">
        <f>IF($N442="정률법",IF((AC$27-$I442)&lt;0,0,IF((AC$27-$I442)=0,$M442*$P442/12*(12-$J442+1),IF((AC$27-$I442)&lt;$O442,($M442-SUM($N442:Y442))*$P442,IF((AC$27-$I442)=$O442,$M442-SUM($N442:Y442),0)))),IF($N442="정액법",IF((AC$27-$I442)&lt;0,0,IF((AC$27-$I442)=0,$M442*$P442/12*(12-$J442+1),IF((AC$27-$I442)&lt;$O442,$M442*$P442,IF((AC$27-$I442)=$O442,$M442-SUM($Q442:AB442),0))))))</f>
        <v>0</v>
      </c>
      <c r="AD442" s="88">
        <f>IF($N442="정률법",IF((AD$27-$I442)&lt;0,0,IF((AD$27-$I442)=0,$M442*$P442/12*(12-$J442+1),IF((AD$27-$I442)&lt;$O442,($M442-SUM($N442:Z442))*$P442,IF((AD$27-$I442)=$O442,$M442-SUM($N442:Z442),0)))),IF($N442="정액법",IF((AD$27-$I442)&lt;0,0,IF((AD$27-$I442)=0,$M442*$P442/12*(12-$J442+1),IF((AD$27-$I442)&lt;$O442,$M442*$P442,IF((AD$27-$I442)=$O442,$M442-SUM($Q442:AC442),0))))))</f>
        <v>0</v>
      </c>
      <c r="AE442" s="89"/>
      <c r="AF442" s="90">
        <f t="shared" si="242"/>
        <v>0</v>
      </c>
      <c r="AG442" s="88">
        <f t="shared" si="237"/>
        <v>0</v>
      </c>
      <c r="AH442" s="91">
        <f t="shared" si="238"/>
        <v>0</v>
      </c>
      <c r="AI442" s="77"/>
      <c r="AJ442" s="77"/>
      <c r="AK442" s="77"/>
      <c r="AL442" s="77"/>
      <c r="AM442" s="77"/>
      <c r="AN442" s="92"/>
    </row>
    <row r="443" spans="2:40" s="47" customFormat="1" ht="13.5" hidden="1" outlineLevel="2">
      <c r="B443" s="76">
        <v>5</v>
      </c>
      <c r="C443" s="77"/>
      <c r="D443" s="77"/>
      <c r="E443" s="78"/>
      <c r="F443" s="77"/>
      <c r="G443" s="191"/>
      <c r="H443" s="79"/>
      <c r="I443" s="80">
        <f t="shared" si="239"/>
        <v>1900</v>
      </c>
      <c r="J443" s="81" t="str">
        <f t="shared" si="240"/>
        <v>01</v>
      </c>
      <c r="K443" s="82"/>
      <c r="L443" s="140"/>
      <c r="M443" s="83">
        <f t="shared" si="241"/>
        <v>0</v>
      </c>
      <c r="N443" s="141" t="s">
        <v>65</v>
      </c>
      <c r="O443" s="85">
        <v>3</v>
      </c>
      <c r="P443" s="86">
        <f>IF($N443="정액법",VLOOKUP($O443,[1]Data!$J$3:$L$62,2),IF($N443="정률법",VLOOKUP($O443,[1]Data!$J$3:$L$62,3),"입력검증"))</f>
        <v>0.33300000000000002</v>
      </c>
      <c r="Q443" s="108"/>
      <c r="R443" s="108"/>
      <c r="S443" s="108"/>
      <c r="T443" s="108"/>
      <c r="U443" s="108"/>
      <c r="V443" s="88">
        <f>IF($N443="정률법",IF((V$27-$I443)&lt;0,0,IF((V$27-$I443)=0,$M443*$P443/12*(12-$J443+1),IF((V$27-$I443)&lt;$O443,($M443-SUM($N443:R443))*$P443,IF((V$27-$I443)=$O443,$M443-SUM($N443:R443),0)))),IF($N443="정액법",IF((V$27-$I443)&lt;0,0,IF((V$27-$I443)=0,$M443*$P443/12*(12-$J443+1),IF((V$27-$I443)&lt;$O443,$M443*$P443,IF((V$27-$I443)=$O443,$M443-SUM($Q443:U443),0))))))</f>
        <v>0</v>
      </c>
      <c r="W443" s="88">
        <f>IF($N443="정률법",IF((W$27-$I443)&lt;0,0,IF((W$27-$I443)=0,$M443*$P443/12*(12-$J443+1),IF((W$27-$I443)&lt;$O443,($M443-SUM($N443:S443))*$P443,IF((W$27-$I443)=$O443,$M443-SUM($N443:S443),0)))),IF($N443="정액법",IF((W$27-$I443)&lt;0,0,IF((W$27-$I443)=0,$M443*$P443/12*(12-$J443+1),IF((W$27-$I443)&lt;$O443,$M443*$P443,IF((W$27-$I443)=$O443,$M443-SUM($Q443:V443),0))))))</f>
        <v>0</v>
      </c>
      <c r="X443" s="88">
        <f>IF($N443="정률법",IF((X$27-$I443)&lt;0,0,IF((X$27-$I443)=0,$M443*$P443/12*(12-$J443+1),IF((X$27-$I443)&lt;$O443,($M443-SUM($N443:T443))*$P443,IF((X$27-$I443)=$O443,$M443-SUM($N443:T443),0)))),IF($N443="정액법",IF((X$27-$I443)&lt;0,0,IF((X$27-$I443)=0,$M443*$P443/12*(12-$J443+1),IF((X$27-$I443)&lt;$O443,$M443*$P443,IF((X$27-$I443)=$O443,$M443-SUM($Q443:W443),0))))))</f>
        <v>0</v>
      </c>
      <c r="Y443" s="88">
        <f>IF($N443="정률법",IF((Y$27-$I443)&lt;0,0,IF((Y$27-$I443)=0,$M443*$P443/12*(12-$J443+1),IF((Y$27-$I443)&lt;$O443,($M443-SUM($N443:U443))*$P443,IF((Y$27-$I443)=$O443,$M443-SUM($N443:U443),0)))),IF($N443="정액법",IF((Y$27-$I443)&lt;0,0,IF((Y$27-$I443)=0,$M443*$P443/12*(12-$J443+1),IF((Y$27-$I443)&lt;$O443,$M443*$P443,IF((Y$27-$I443)=$O443,$M443-SUM($Q443:X443),0))))))</f>
        <v>0</v>
      </c>
      <c r="Z443" s="88">
        <f>IF($N443="정률법",IF((Z$27-$I443)&lt;0,0,IF((Z$27-$I443)=0,$M443*$P443/12*(12-$J443+1),IF((Z$27-$I443)&lt;$O443,($M443-SUM($N443:V443))*$P443,IF((Z$27-$I443)=$O443,$M443-SUM($N443:V443),0)))),IF($N443="정액법",IF((Z$27-$I443)&lt;0,0,IF((Z$27-$I443)=0,$M443*$P443/12*(12-$J443+1),IF((Z$27-$I443)&lt;$O443,$M443*$P443,IF((Z$27-$I443)=$O443,$M443-SUM($Q443:Y443),0))))))</f>
        <v>0</v>
      </c>
      <c r="AA443" s="88">
        <f>IF($N443="정률법",IF((AA$27-$I443)&lt;0,0,IF((AA$27-$I443)=0,$M443*$P443/12*(12-$J443+1),IF((AA$27-$I443)&lt;$O443,($M443-SUM($N443:W443))*$P443,IF((AA$27-$I443)=$O443,$M443-SUM($N443:W443),0)))),IF($N443="정액법",IF((AA$27-$I443)&lt;0,0,IF((AA$27-$I443)=0,$M443*$P443/12*(12-$J443+1),IF((AA$27-$I443)&lt;$O443,$M443*$P443,IF((AA$27-$I443)=$O443,$M443-SUM($Q443:Z443),0))))))</f>
        <v>0</v>
      </c>
      <c r="AB443" s="88">
        <f>IF($N443="정률법",IF((AB$27-$I443)&lt;0,0,IF((AB$27-$I443)=0,$M443*$P443/12*(12-$J443+1),IF((AB$27-$I443)&lt;$O443,($M443-SUM($N443:X443))*$P443,IF((AB$27-$I443)=$O443,$M443-SUM($N443:X443),0)))),IF($N443="정액법",IF((AB$27-$I443)&lt;0,0,IF((AB$27-$I443)=0,$M443*$P443/12*(12-$J443+1),IF((AB$27-$I443)&lt;$O443,$M443*$P443,IF((AB$27-$I443)=$O443,$M443-SUM($Q443:AA443),0))))))</f>
        <v>0</v>
      </c>
      <c r="AC443" s="88">
        <f>IF($N443="정률법",IF((AC$27-$I443)&lt;0,0,IF((AC$27-$I443)=0,$M443*$P443/12*(12-$J443+1),IF((AC$27-$I443)&lt;$O443,($M443-SUM($N443:Y443))*$P443,IF((AC$27-$I443)=$O443,$M443-SUM($N443:Y443),0)))),IF($N443="정액법",IF((AC$27-$I443)&lt;0,0,IF((AC$27-$I443)=0,$M443*$P443/12*(12-$J443+1),IF((AC$27-$I443)&lt;$O443,$M443*$P443,IF((AC$27-$I443)=$O443,$M443-SUM($Q443:AB443),0))))))</f>
        <v>0</v>
      </c>
      <c r="AD443" s="88">
        <f>IF($N443="정률법",IF((AD$27-$I443)&lt;0,0,IF((AD$27-$I443)=0,$M443*$P443/12*(12-$J443+1),IF((AD$27-$I443)&lt;$O443,($M443-SUM($N443:Z443))*$P443,IF((AD$27-$I443)=$O443,$M443-SUM($N443:Z443),0)))),IF($N443="정액법",IF((AD$27-$I443)&lt;0,0,IF((AD$27-$I443)=0,$M443*$P443/12*(12-$J443+1),IF((AD$27-$I443)&lt;$O443,$M443*$P443,IF((AD$27-$I443)=$O443,$M443-SUM($Q443:AC443),0))))))</f>
        <v>0</v>
      </c>
      <c r="AE443" s="89"/>
      <c r="AF443" s="90">
        <f t="shared" si="242"/>
        <v>0</v>
      </c>
      <c r="AG443" s="88">
        <f t="shared" si="237"/>
        <v>0</v>
      </c>
      <c r="AH443" s="91">
        <f t="shared" si="238"/>
        <v>0</v>
      </c>
      <c r="AI443" s="77"/>
      <c r="AJ443" s="77"/>
      <c r="AK443" s="77"/>
      <c r="AL443" s="77"/>
      <c r="AM443" s="77"/>
      <c r="AN443" s="92"/>
    </row>
    <row r="444" spans="2:40" s="47" customFormat="1" ht="13.5" hidden="1" outlineLevel="2">
      <c r="B444" s="76">
        <v>6</v>
      </c>
      <c r="C444" s="77"/>
      <c r="D444" s="77"/>
      <c r="E444" s="78"/>
      <c r="F444" s="77"/>
      <c r="G444" s="191"/>
      <c r="H444" s="79"/>
      <c r="I444" s="80">
        <f t="shared" si="239"/>
        <v>1900</v>
      </c>
      <c r="J444" s="81" t="str">
        <f t="shared" si="240"/>
        <v>01</v>
      </c>
      <c r="K444" s="82"/>
      <c r="L444" s="140"/>
      <c r="M444" s="83">
        <f t="shared" si="241"/>
        <v>0</v>
      </c>
      <c r="N444" s="141" t="s">
        <v>65</v>
      </c>
      <c r="O444" s="85">
        <v>3</v>
      </c>
      <c r="P444" s="86">
        <f>IF($N444="정액법",VLOOKUP($O444,[1]Data!$J$3:$L$62,2),IF($N444="정률법",VLOOKUP($O444,[1]Data!$J$3:$L$62,3),"입력검증"))</f>
        <v>0.33300000000000002</v>
      </c>
      <c r="Q444" s="108"/>
      <c r="R444" s="108"/>
      <c r="S444" s="108"/>
      <c r="T444" s="108"/>
      <c r="U444" s="108"/>
      <c r="V444" s="88">
        <f>IF($N444="정률법",IF((V$27-$I444)&lt;0,0,IF((V$27-$I444)=0,$M444*$P444/12*(12-$J444+1),IF((V$27-$I444)&lt;$O444,($M444-SUM($N444:R444))*$P444,IF((V$27-$I444)=$O444,$M444-SUM($N444:R444),0)))),IF($N444="정액법",IF((V$27-$I444)&lt;0,0,IF((V$27-$I444)=0,$M444*$P444/12*(12-$J444+1),IF((V$27-$I444)&lt;$O444,$M444*$P444,IF((V$27-$I444)=$O444,$M444-SUM($Q444:U444),0))))))</f>
        <v>0</v>
      </c>
      <c r="W444" s="88">
        <f>IF($N444="정률법",IF((W$27-$I444)&lt;0,0,IF((W$27-$I444)=0,$M444*$P444/12*(12-$J444+1),IF((W$27-$I444)&lt;$O444,($M444-SUM($N444:S444))*$P444,IF((W$27-$I444)=$O444,$M444-SUM($N444:S444),0)))),IF($N444="정액법",IF((W$27-$I444)&lt;0,0,IF((W$27-$I444)=0,$M444*$P444/12*(12-$J444+1),IF((W$27-$I444)&lt;$O444,$M444*$P444,IF((W$27-$I444)=$O444,$M444-SUM($Q444:V444),0))))))</f>
        <v>0</v>
      </c>
      <c r="X444" s="88">
        <f>IF($N444="정률법",IF((X$27-$I444)&lt;0,0,IF((X$27-$I444)=0,$M444*$P444/12*(12-$J444+1),IF((X$27-$I444)&lt;$O444,($M444-SUM($N444:T444))*$P444,IF((X$27-$I444)=$O444,$M444-SUM($N444:T444),0)))),IF($N444="정액법",IF((X$27-$I444)&lt;0,0,IF((X$27-$I444)=0,$M444*$P444/12*(12-$J444+1),IF((X$27-$I444)&lt;$O444,$M444*$P444,IF((X$27-$I444)=$O444,$M444-SUM($Q444:W444),0))))))</f>
        <v>0</v>
      </c>
      <c r="Y444" s="88">
        <f>IF($N444="정률법",IF((Y$27-$I444)&lt;0,0,IF((Y$27-$I444)=0,$M444*$P444/12*(12-$J444+1),IF((Y$27-$I444)&lt;$O444,($M444-SUM($N444:U444))*$P444,IF((Y$27-$I444)=$O444,$M444-SUM($N444:U444),0)))),IF($N444="정액법",IF((Y$27-$I444)&lt;0,0,IF((Y$27-$I444)=0,$M444*$P444/12*(12-$J444+1),IF((Y$27-$I444)&lt;$O444,$M444*$P444,IF((Y$27-$I444)=$O444,$M444-SUM($Q444:X444),0))))))</f>
        <v>0</v>
      </c>
      <c r="Z444" s="88">
        <f>IF($N444="정률법",IF((Z$27-$I444)&lt;0,0,IF((Z$27-$I444)=0,$M444*$P444/12*(12-$J444+1),IF((Z$27-$I444)&lt;$O444,($M444-SUM($N444:V444))*$P444,IF((Z$27-$I444)=$O444,$M444-SUM($N444:V444),0)))),IF($N444="정액법",IF((Z$27-$I444)&lt;0,0,IF((Z$27-$I444)=0,$M444*$P444/12*(12-$J444+1),IF((Z$27-$I444)&lt;$O444,$M444*$P444,IF((Z$27-$I444)=$O444,$M444-SUM($Q444:Y444),0))))))</f>
        <v>0</v>
      </c>
      <c r="AA444" s="88">
        <f>IF($N444="정률법",IF((AA$27-$I444)&lt;0,0,IF((AA$27-$I444)=0,$M444*$P444/12*(12-$J444+1),IF((AA$27-$I444)&lt;$O444,($M444-SUM($N444:W444))*$P444,IF((AA$27-$I444)=$O444,$M444-SUM($N444:W444),0)))),IF($N444="정액법",IF((AA$27-$I444)&lt;0,0,IF((AA$27-$I444)=0,$M444*$P444/12*(12-$J444+1),IF((AA$27-$I444)&lt;$O444,$M444*$P444,IF((AA$27-$I444)=$O444,$M444-SUM($Q444:Z444),0))))))</f>
        <v>0</v>
      </c>
      <c r="AB444" s="88">
        <f>IF($N444="정률법",IF((AB$27-$I444)&lt;0,0,IF((AB$27-$I444)=0,$M444*$P444/12*(12-$J444+1),IF((AB$27-$I444)&lt;$O444,($M444-SUM($N444:X444))*$P444,IF((AB$27-$I444)=$O444,$M444-SUM($N444:X444),0)))),IF($N444="정액법",IF((AB$27-$I444)&lt;0,0,IF((AB$27-$I444)=0,$M444*$P444/12*(12-$J444+1),IF((AB$27-$I444)&lt;$O444,$M444*$P444,IF((AB$27-$I444)=$O444,$M444-SUM($Q444:AA444),0))))))</f>
        <v>0</v>
      </c>
      <c r="AC444" s="88">
        <f>IF($N444="정률법",IF((AC$27-$I444)&lt;0,0,IF((AC$27-$I444)=0,$M444*$P444/12*(12-$J444+1),IF((AC$27-$I444)&lt;$O444,($M444-SUM($N444:Y444))*$P444,IF((AC$27-$I444)=$O444,$M444-SUM($N444:Y444),0)))),IF($N444="정액법",IF((AC$27-$I444)&lt;0,0,IF((AC$27-$I444)=0,$M444*$P444/12*(12-$J444+1),IF((AC$27-$I444)&lt;$O444,$M444*$P444,IF((AC$27-$I444)=$O444,$M444-SUM($Q444:AB444),0))))))</f>
        <v>0</v>
      </c>
      <c r="AD444" s="88">
        <f>IF($N444="정률법",IF((AD$27-$I444)&lt;0,0,IF((AD$27-$I444)=0,$M444*$P444/12*(12-$J444+1),IF((AD$27-$I444)&lt;$O444,($M444-SUM($N444:Z444))*$P444,IF((AD$27-$I444)=$O444,$M444-SUM($N444:Z444),0)))),IF($N444="정액법",IF((AD$27-$I444)&lt;0,0,IF((AD$27-$I444)=0,$M444*$P444/12*(12-$J444+1),IF((AD$27-$I444)&lt;$O444,$M444*$P444,IF((AD$27-$I444)=$O444,$M444-SUM($Q444:AC444),0))))))</f>
        <v>0</v>
      </c>
      <c r="AE444" s="89"/>
      <c r="AF444" s="90">
        <f t="shared" si="242"/>
        <v>0</v>
      </c>
      <c r="AG444" s="88">
        <f t="shared" si="237"/>
        <v>0</v>
      </c>
      <c r="AH444" s="91">
        <f t="shared" si="238"/>
        <v>0</v>
      </c>
      <c r="AI444" s="77"/>
      <c r="AJ444" s="77"/>
      <c r="AK444" s="77"/>
      <c r="AL444" s="77"/>
      <c r="AM444" s="77"/>
      <c r="AN444" s="92"/>
    </row>
    <row r="445" spans="2:40" s="47" customFormat="1" ht="13.5" hidden="1" outlineLevel="2">
      <c r="B445" s="76">
        <v>7</v>
      </c>
      <c r="C445" s="77"/>
      <c r="D445" s="77"/>
      <c r="E445" s="78"/>
      <c r="F445" s="77"/>
      <c r="G445" s="191"/>
      <c r="H445" s="79"/>
      <c r="I445" s="80">
        <f t="shared" si="239"/>
        <v>1900</v>
      </c>
      <c r="J445" s="81" t="str">
        <f t="shared" si="240"/>
        <v>01</v>
      </c>
      <c r="K445" s="82"/>
      <c r="L445" s="140"/>
      <c r="M445" s="83">
        <f t="shared" si="241"/>
        <v>0</v>
      </c>
      <c r="N445" s="141" t="s">
        <v>65</v>
      </c>
      <c r="O445" s="85">
        <v>3</v>
      </c>
      <c r="P445" s="86">
        <f>IF($N445="정액법",VLOOKUP($O445,[1]Data!$J$3:$L$62,2),IF($N445="정률법",VLOOKUP($O445,[1]Data!$J$3:$L$62,3),"입력검증"))</f>
        <v>0.33300000000000002</v>
      </c>
      <c r="Q445" s="108"/>
      <c r="R445" s="108"/>
      <c r="S445" s="108"/>
      <c r="T445" s="108"/>
      <c r="U445" s="108"/>
      <c r="V445" s="88">
        <f>IF($N445="정률법",IF((V$27-$I445)&lt;0,0,IF((V$27-$I445)=0,$M445*$P445/12*(12-$J445+1),IF((V$27-$I445)&lt;$O445,($M445-SUM($N445:R445))*$P445,IF((V$27-$I445)=$O445,$M445-SUM($N445:R445),0)))),IF($N445="정액법",IF((V$27-$I445)&lt;0,0,IF((V$27-$I445)=0,$M445*$P445/12*(12-$J445+1),IF((V$27-$I445)&lt;$O445,$M445*$P445,IF((V$27-$I445)=$O445,$M445-SUM($Q445:U445),0))))))</f>
        <v>0</v>
      </c>
      <c r="W445" s="88">
        <f>IF($N445="정률법",IF((W$27-$I445)&lt;0,0,IF((W$27-$I445)=0,$M445*$P445/12*(12-$J445+1),IF((W$27-$I445)&lt;$O445,($M445-SUM($N445:S445))*$P445,IF((W$27-$I445)=$O445,$M445-SUM($N445:S445),0)))),IF($N445="정액법",IF((W$27-$I445)&lt;0,0,IF((W$27-$I445)=0,$M445*$P445/12*(12-$J445+1),IF((W$27-$I445)&lt;$O445,$M445*$P445,IF((W$27-$I445)=$O445,$M445-SUM($Q445:V445),0))))))</f>
        <v>0</v>
      </c>
      <c r="X445" s="88">
        <f>IF($N445="정률법",IF((X$27-$I445)&lt;0,0,IF((X$27-$I445)=0,$M445*$P445/12*(12-$J445+1),IF((X$27-$I445)&lt;$O445,($M445-SUM($N445:T445))*$P445,IF((X$27-$I445)=$O445,$M445-SUM($N445:T445),0)))),IF($N445="정액법",IF((X$27-$I445)&lt;0,0,IF((X$27-$I445)=0,$M445*$P445/12*(12-$J445+1),IF((X$27-$I445)&lt;$O445,$M445*$P445,IF((X$27-$I445)=$O445,$M445-SUM($Q445:W445),0))))))</f>
        <v>0</v>
      </c>
      <c r="Y445" s="88">
        <f>IF($N445="정률법",IF((Y$27-$I445)&lt;0,0,IF((Y$27-$I445)=0,$M445*$P445/12*(12-$J445+1),IF((Y$27-$I445)&lt;$O445,($M445-SUM($N445:U445))*$P445,IF((Y$27-$I445)=$O445,$M445-SUM($N445:U445),0)))),IF($N445="정액법",IF((Y$27-$I445)&lt;0,0,IF((Y$27-$I445)=0,$M445*$P445/12*(12-$J445+1),IF((Y$27-$I445)&lt;$O445,$M445*$P445,IF((Y$27-$I445)=$O445,$M445-SUM($Q445:X445),0))))))</f>
        <v>0</v>
      </c>
      <c r="Z445" s="88">
        <f>IF($N445="정률법",IF((Z$27-$I445)&lt;0,0,IF((Z$27-$I445)=0,$M445*$P445/12*(12-$J445+1),IF((Z$27-$I445)&lt;$O445,($M445-SUM($N445:V445))*$P445,IF((Z$27-$I445)=$O445,$M445-SUM($N445:V445),0)))),IF($N445="정액법",IF((Z$27-$I445)&lt;0,0,IF((Z$27-$I445)=0,$M445*$P445/12*(12-$J445+1),IF((Z$27-$I445)&lt;$O445,$M445*$P445,IF((Z$27-$I445)=$O445,$M445-SUM($Q445:Y445),0))))))</f>
        <v>0</v>
      </c>
      <c r="AA445" s="88">
        <f>IF($N445="정률법",IF((AA$27-$I445)&lt;0,0,IF((AA$27-$I445)=0,$M445*$P445/12*(12-$J445+1),IF((AA$27-$I445)&lt;$O445,($M445-SUM($N445:W445))*$P445,IF((AA$27-$I445)=$O445,$M445-SUM($N445:W445),0)))),IF($N445="정액법",IF((AA$27-$I445)&lt;0,0,IF((AA$27-$I445)=0,$M445*$P445/12*(12-$J445+1),IF((AA$27-$I445)&lt;$O445,$M445*$P445,IF((AA$27-$I445)=$O445,$M445-SUM($Q445:Z445),0))))))</f>
        <v>0</v>
      </c>
      <c r="AB445" s="88">
        <f>IF($N445="정률법",IF((AB$27-$I445)&lt;0,0,IF((AB$27-$I445)=0,$M445*$P445/12*(12-$J445+1),IF((AB$27-$I445)&lt;$O445,($M445-SUM($N445:X445))*$P445,IF((AB$27-$I445)=$O445,$M445-SUM($N445:X445),0)))),IF($N445="정액법",IF((AB$27-$I445)&lt;0,0,IF((AB$27-$I445)=0,$M445*$P445/12*(12-$J445+1),IF((AB$27-$I445)&lt;$O445,$M445*$P445,IF((AB$27-$I445)=$O445,$M445-SUM($Q445:AA445),0))))))</f>
        <v>0</v>
      </c>
      <c r="AC445" s="88">
        <f>IF($N445="정률법",IF((AC$27-$I445)&lt;0,0,IF((AC$27-$I445)=0,$M445*$P445/12*(12-$J445+1),IF((AC$27-$I445)&lt;$O445,($M445-SUM($N445:Y445))*$P445,IF((AC$27-$I445)=$O445,$M445-SUM($N445:Y445),0)))),IF($N445="정액법",IF((AC$27-$I445)&lt;0,0,IF((AC$27-$I445)=0,$M445*$P445/12*(12-$J445+1),IF((AC$27-$I445)&lt;$O445,$M445*$P445,IF((AC$27-$I445)=$O445,$M445-SUM($Q445:AB445),0))))))</f>
        <v>0</v>
      </c>
      <c r="AD445" s="88">
        <f>IF($N445="정률법",IF((AD$27-$I445)&lt;0,0,IF((AD$27-$I445)=0,$M445*$P445/12*(12-$J445+1),IF((AD$27-$I445)&lt;$O445,($M445-SUM($N445:Z445))*$P445,IF((AD$27-$I445)=$O445,$M445-SUM($N445:Z445),0)))),IF($N445="정액법",IF((AD$27-$I445)&lt;0,0,IF((AD$27-$I445)=0,$M445*$P445/12*(12-$J445+1),IF((AD$27-$I445)&lt;$O445,$M445*$P445,IF((AD$27-$I445)=$O445,$M445-SUM($Q445:AC445),0))))))</f>
        <v>0</v>
      </c>
      <c r="AE445" s="89"/>
      <c r="AF445" s="90">
        <f t="shared" si="242"/>
        <v>0</v>
      </c>
      <c r="AG445" s="88">
        <f t="shared" si="237"/>
        <v>0</v>
      </c>
      <c r="AH445" s="91">
        <f t="shared" si="238"/>
        <v>0</v>
      </c>
      <c r="AI445" s="77"/>
      <c r="AJ445" s="77"/>
      <c r="AK445" s="77"/>
      <c r="AL445" s="77"/>
      <c r="AM445" s="77"/>
      <c r="AN445" s="92"/>
    </row>
    <row r="446" spans="2:40" s="47" customFormat="1" ht="13.5" hidden="1" outlineLevel="2">
      <c r="B446" s="76">
        <v>8</v>
      </c>
      <c r="C446" s="77"/>
      <c r="D446" s="77"/>
      <c r="E446" s="78"/>
      <c r="F446" s="77"/>
      <c r="G446" s="191"/>
      <c r="H446" s="79"/>
      <c r="I446" s="80">
        <f t="shared" si="239"/>
        <v>1900</v>
      </c>
      <c r="J446" s="81" t="str">
        <f t="shared" si="240"/>
        <v>01</v>
      </c>
      <c r="K446" s="82"/>
      <c r="L446" s="140"/>
      <c r="M446" s="83">
        <f t="shared" si="241"/>
        <v>0</v>
      </c>
      <c r="N446" s="141" t="s">
        <v>65</v>
      </c>
      <c r="O446" s="85">
        <v>3</v>
      </c>
      <c r="P446" s="86">
        <f>IF($N446="정액법",VLOOKUP($O446,[1]Data!$J$3:$L$62,2),IF($N446="정률법",VLOOKUP($O446,[1]Data!$J$3:$L$62,3),"입력검증"))</f>
        <v>0.33300000000000002</v>
      </c>
      <c r="Q446" s="108"/>
      <c r="R446" s="108"/>
      <c r="S446" s="108"/>
      <c r="T446" s="108"/>
      <c r="U446" s="108"/>
      <c r="V446" s="88">
        <f>IF($N446="정률법",IF((V$27-$I446)&lt;0,0,IF((V$27-$I446)=0,$M446*$P446/12*(12-$J446+1),IF((V$27-$I446)&lt;$O446,($M446-SUM($N446:R446))*$P446,IF((V$27-$I446)=$O446,$M446-SUM($N446:R446),0)))),IF($N446="정액법",IF((V$27-$I446)&lt;0,0,IF((V$27-$I446)=0,$M446*$P446/12*(12-$J446+1),IF((V$27-$I446)&lt;$O446,$M446*$P446,IF((V$27-$I446)=$O446,$M446-SUM($Q446:U446),0))))))</f>
        <v>0</v>
      </c>
      <c r="W446" s="88">
        <f>IF($N446="정률법",IF((W$27-$I446)&lt;0,0,IF((W$27-$I446)=0,$M446*$P446/12*(12-$J446+1),IF((W$27-$I446)&lt;$O446,($M446-SUM($N446:S446))*$P446,IF((W$27-$I446)=$O446,$M446-SUM($N446:S446),0)))),IF($N446="정액법",IF((W$27-$I446)&lt;0,0,IF((W$27-$I446)=0,$M446*$P446/12*(12-$J446+1),IF((W$27-$I446)&lt;$O446,$M446*$P446,IF((W$27-$I446)=$O446,$M446-SUM($Q446:V446),0))))))</f>
        <v>0</v>
      </c>
      <c r="X446" s="88">
        <f>IF($N446="정률법",IF((X$27-$I446)&lt;0,0,IF((X$27-$I446)=0,$M446*$P446/12*(12-$J446+1),IF((X$27-$I446)&lt;$O446,($M446-SUM($N446:T446))*$P446,IF((X$27-$I446)=$O446,$M446-SUM($N446:T446),0)))),IF($N446="정액법",IF((X$27-$I446)&lt;0,0,IF((X$27-$I446)=0,$M446*$P446/12*(12-$J446+1),IF((X$27-$I446)&lt;$O446,$M446*$P446,IF((X$27-$I446)=$O446,$M446-SUM($Q446:W446),0))))))</f>
        <v>0</v>
      </c>
      <c r="Y446" s="88">
        <f>IF($N446="정률법",IF((Y$27-$I446)&lt;0,0,IF((Y$27-$I446)=0,$M446*$P446/12*(12-$J446+1),IF((Y$27-$I446)&lt;$O446,($M446-SUM($N446:U446))*$P446,IF((Y$27-$I446)=$O446,$M446-SUM($N446:U446),0)))),IF($N446="정액법",IF((Y$27-$I446)&lt;0,0,IF((Y$27-$I446)=0,$M446*$P446/12*(12-$J446+1),IF((Y$27-$I446)&lt;$O446,$M446*$P446,IF((Y$27-$I446)=$O446,$M446-SUM($Q446:X446),0))))))</f>
        <v>0</v>
      </c>
      <c r="Z446" s="88">
        <f>IF($N446="정률법",IF((Z$27-$I446)&lt;0,0,IF((Z$27-$I446)=0,$M446*$P446/12*(12-$J446+1),IF((Z$27-$I446)&lt;$O446,($M446-SUM($N446:V446))*$P446,IF((Z$27-$I446)=$O446,$M446-SUM($N446:V446),0)))),IF($N446="정액법",IF((Z$27-$I446)&lt;0,0,IF((Z$27-$I446)=0,$M446*$P446/12*(12-$J446+1),IF((Z$27-$I446)&lt;$O446,$M446*$P446,IF((Z$27-$I446)=$O446,$M446-SUM($Q446:Y446),0))))))</f>
        <v>0</v>
      </c>
      <c r="AA446" s="88">
        <f>IF($N446="정률법",IF((AA$27-$I446)&lt;0,0,IF((AA$27-$I446)=0,$M446*$P446/12*(12-$J446+1),IF((AA$27-$I446)&lt;$O446,($M446-SUM($N446:W446))*$P446,IF((AA$27-$I446)=$O446,$M446-SUM($N446:W446),0)))),IF($N446="정액법",IF((AA$27-$I446)&lt;0,0,IF((AA$27-$I446)=0,$M446*$P446/12*(12-$J446+1),IF((AA$27-$I446)&lt;$O446,$M446*$P446,IF((AA$27-$I446)=$O446,$M446-SUM($Q446:Z446),0))))))</f>
        <v>0</v>
      </c>
      <c r="AB446" s="88">
        <f>IF($N446="정률법",IF((AB$27-$I446)&lt;0,0,IF((AB$27-$I446)=0,$M446*$P446/12*(12-$J446+1),IF((AB$27-$I446)&lt;$O446,($M446-SUM($N446:X446))*$P446,IF((AB$27-$I446)=$O446,$M446-SUM($N446:X446),0)))),IF($N446="정액법",IF((AB$27-$I446)&lt;0,0,IF((AB$27-$I446)=0,$M446*$P446/12*(12-$J446+1),IF((AB$27-$I446)&lt;$O446,$M446*$P446,IF((AB$27-$I446)=$O446,$M446-SUM($Q446:AA446),0))))))</f>
        <v>0</v>
      </c>
      <c r="AC446" s="88">
        <f>IF($N446="정률법",IF((AC$27-$I446)&lt;0,0,IF((AC$27-$I446)=0,$M446*$P446/12*(12-$J446+1),IF((AC$27-$I446)&lt;$O446,($M446-SUM($N446:Y446))*$P446,IF((AC$27-$I446)=$O446,$M446-SUM($N446:Y446),0)))),IF($N446="정액법",IF((AC$27-$I446)&lt;0,0,IF((AC$27-$I446)=0,$M446*$P446/12*(12-$J446+1),IF((AC$27-$I446)&lt;$O446,$M446*$P446,IF((AC$27-$I446)=$O446,$M446-SUM($Q446:AB446),0))))))</f>
        <v>0</v>
      </c>
      <c r="AD446" s="88">
        <f>IF($N446="정률법",IF((AD$27-$I446)&lt;0,0,IF((AD$27-$I446)=0,$M446*$P446/12*(12-$J446+1),IF((AD$27-$I446)&lt;$O446,($M446-SUM($N446:Z446))*$P446,IF((AD$27-$I446)=$O446,$M446-SUM($N446:Z446),0)))),IF($N446="정액법",IF((AD$27-$I446)&lt;0,0,IF((AD$27-$I446)=0,$M446*$P446/12*(12-$J446+1),IF((AD$27-$I446)&lt;$O446,$M446*$P446,IF((AD$27-$I446)=$O446,$M446-SUM($Q446:AC446),0))))))</f>
        <v>0</v>
      </c>
      <c r="AE446" s="89"/>
      <c r="AF446" s="90">
        <f t="shared" si="242"/>
        <v>0</v>
      </c>
      <c r="AG446" s="88">
        <f t="shared" si="237"/>
        <v>0</v>
      </c>
      <c r="AH446" s="91">
        <f t="shared" si="238"/>
        <v>0</v>
      </c>
      <c r="AI446" s="77"/>
      <c r="AJ446" s="77"/>
      <c r="AK446" s="77"/>
      <c r="AL446" s="77"/>
      <c r="AM446" s="77"/>
      <c r="AN446" s="92"/>
    </row>
    <row r="447" spans="2:40" s="47" customFormat="1" ht="13.5" hidden="1" outlineLevel="2">
      <c r="B447" s="76">
        <v>9</v>
      </c>
      <c r="C447" s="77"/>
      <c r="D447" s="77"/>
      <c r="E447" s="78"/>
      <c r="F447" s="77"/>
      <c r="G447" s="191"/>
      <c r="H447" s="79"/>
      <c r="I447" s="80">
        <f t="shared" si="239"/>
        <v>1900</v>
      </c>
      <c r="J447" s="81" t="str">
        <f t="shared" si="240"/>
        <v>01</v>
      </c>
      <c r="K447" s="82"/>
      <c r="L447" s="140"/>
      <c r="M447" s="83">
        <f t="shared" si="241"/>
        <v>0</v>
      </c>
      <c r="N447" s="141" t="s">
        <v>65</v>
      </c>
      <c r="O447" s="85">
        <v>3</v>
      </c>
      <c r="P447" s="86">
        <f>IF($N447="정액법",VLOOKUP($O447,[1]Data!$J$3:$L$62,2),IF($N447="정률법",VLOOKUP($O447,[1]Data!$J$3:$L$62,3),"입력검증"))</f>
        <v>0.33300000000000002</v>
      </c>
      <c r="Q447" s="108"/>
      <c r="R447" s="108"/>
      <c r="S447" s="108"/>
      <c r="T447" s="108"/>
      <c r="U447" s="108"/>
      <c r="V447" s="88">
        <f>IF($N447="정률법",IF((V$27-$I447)&lt;0,0,IF((V$27-$I447)=0,$M447*$P447/12*(12-$J447+1),IF((V$27-$I447)&lt;$O447,($M447-SUM($N447:R447))*$P447,IF((V$27-$I447)=$O447,$M447-SUM($N447:R447),0)))),IF($N447="정액법",IF((V$27-$I447)&lt;0,0,IF((V$27-$I447)=0,$M447*$P447/12*(12-$J447+1),IF((V$27-$I447)&lt;$O447,$M447*$P447,IF((V$27-$I447)=$O447,$M447-SUM($Q447:U447),0))))))</f>
        <v>0</v>
      </c>
      <c r="W447" s="88">
        <f>IF($N447="정률법",IF((W$27-$I447)&lt;0,0,IF((W$27-$I447)=0,$M447*$P447/12*(12-$J447+1),IF((W$27-$I447)&lt;$O447,($M447-SUM($N447:S447))*$P447,IF((W$27-$I447)=$O447,$M447-SUM($N447:S447),0)))),IF($N447="정액법",IF((W$27-$I447)&lt;0,0,IF((W$27-$I447)=0,$M447*$P447/12*(12-$J447+1),IF((W$27-$I447)&lt;$O447,$M447*$P447,IF((W$27-$I447)=$O447,$M447-SUM($Q447:V447),0))))))</f>
        <v>0</v>
      </c>
      <c r="X447" s="88">
        <f>IF($N447="정률법",IF((X$27-$I447)&lt;0,0,IF((X$27-$I447)=0,$M447*$P447/12*(12-$J447+1),IF((X$27-$I447)&lt;$O447,($M447-SUM($N447:T447))*$P447,IF((X$27-$I447)=$O447,$M447-SUM($N447:T447),0)))),IF($N447="정액법",IF((X$27-$I447)&lt;0,0,IF((X$27-$I447)=0,$M447*$P447/12*(12-$J447+1),IF((X$27-$I447)&lt;$O447,$M447*$P447,IF((X$27-$I447)=$O447,$M447-SUM($Q447:W447),0))))))</f>
        <v>0</v>
      </c>
      <c r="Y447" s="88">
        <f>IF($N447="정률법",IF((Y$27-$I447)&lt;0,0,IF((Y$27-$I447)=0,$M447*$P447/12*(12-$J447+1),IF((Y$27-$I447)&lt;$O447,($M447-SUM($N447:U447))*$P447,IF((Y$27-$I447)=$O447,$M447-SUM($N447:U447),0)))),IF($N447="정액법",IF((Y$27-$I447)&lt;0,0,IF((Y$27-$I447)=0,$M447*$P447/12*(12-$J447+1),IF((Y$27-$I447)&lt;$O447,$M447*$P447,IF((Y$27-$I447)=$O447,$M447-SUM($Q447:X447),0))))))</f>
        <v>0</v>
      </c>
      <c r="Z447" s="88">
        <f>IF($N447="정률법",IF((Z$27-$I447)&lt;0,0,IF((Z$27-$I447)=0,$M447*$P447/12*(12-$J447+1),IF((Z$27-$I447)&lt;$O447,($M447-SUM($N447:V447))*$P447,IF((Z$27-$I447)=$O447,$M447-SUM($N447:V447),0)))),IF($N447="정액법",IF((Z$27-$I447)&lt;0,0,IF((Z$27-$I447)=0,$M447*$P447/12*(12-$J447+1),IF((Z$27-$I447)&lt;$O447,$M447*$P447,IF((Z$27-$I447)=$O447,$M447-SUM($Q447:Y447),0))))))</f>
        <v>0</v>
      </c>
      <c r="AA447" s="88">
        <f>IF($N447="정률법",IF((AA$27-$I447)&lt;0,0,IF((AA$27-$I447)=0,$M447*$P447/12*(12-$J447+1),IF((AA$27-$I447)&lt;$O447,($M447-SUM($N447:W447))*$P447,IF((AA$27-$I447)=$O447,$M447-SUM($N447:W447),0)))),IF($N447="정액법",IF((AA$27-$I447)&lt;0,0,IF((AA$27-$I447)=0,$M447*$P447/12*(12-$J447+1),IF((AA$27-$I447)&lt;$O447,$M447*$P447,IF((AA$27-$I447)=$O447,$M447-SUM($Q447:Z447),0))))))</f>
        <v>0</v>
      </c>
      <c r="AB447" s="88">
        <f>IF($N447="정률법",IF((AB$27-$I447)&lt;0,0,IF((AB$27-$I447)=0,$M447*$P447/12*(12-$J447+1),IF((AB$27-$I447)&lt;$O447,($M447-SUM($N447:X447))*$P447,IF((AB$27-$I447)=$O447,$M447-SUM($N447:X447),0)))),IF($N447="정액법",IF((AB$27-$I447)&lt;0,0,IF((AB$27-$I447)=0,$M447*$P447/12*(12-$J447+1),IF((AB$27-$I447)&lt;$O447,$M447*$P447,IF((AB$27-$I447)=$O447,$M447-SUM($Q447:AA447),0))))))</f>
        <v>0</v>
      </c>
      <c r="AC447" s="88">
        <f>IF($N447="정률법",IF((AC$27-$I447)&lt;0,0,IF((AC$27-$I447)=0,$M447*$P447/12*(12-$J447+1),IF((AC$27-$I447)&lt;$O447,($M447-SUM($N447:Y447))*$P447,IF((AC$27-$I447)=$O447,$M447-SUM($N447:Y447),0)))),IF($N447="정액법",IF((AC$27-$I447)&lt;0,0,IF((AC$27-$I447)=0,$M447*$P447/12*(12-$J447+1),IF((AC$27-$I447)&lt;$O447,$M447*$P447,IF((AC$27-$I447)=$O447,$M447-SUM($Q447:AB447),0))))))</f>
        <v>0</v>
      </c>
      <c r="AD447" s="88">
        <f>IF($N447="정률법",IF((AD$27-$I447)&lt;0,0,IF((AD$27-$I447)=0,$M447*$P447/12*(12-$J447+1),IF((AD$27-$I447)&lt;$O447,($M447-SUM($N447:Z447))*$P447,IF((AD$27-$I447)=$O447,$M447-SUM($N447:Z447),0)))),IF($N447="정액법",IF((AD$27-$I447)&lt;0,0,IF((AD$27-$I447)=0,$M447*$P447/12*(12-$J447+1),IF((AD$27-$I447)&lt;$O447,$M447*$P447,IF((AD$27-$I447)=$O447,$M447-SUM($Q447:AC447),0))))))</f>
        <v>0</v>
      </c>
      <c r="AE447" s="89"/>
      <c r="AF447" s="90">
        <f t="shared" si="242"/>
        <v>0</v>
      </c>
      <c r="AG447" s="88">
        <f t="shared" si="237"/>
        <v>0</v>
      </c>
      <c r="AH447" s="91">
        <f t="shared" si="238"/>
        <v>0</v>
      </c>
      <c r="AI447" s="77"/>
      <c r="AJ447" s="77"/>
      <c r="AK447" s="77"/>
      <c r="AL447" s="77"/>
      <c r="AM447" s="77"/>
      <c r="AN447" s="92"/>
    </row>
    <row r="448" spans="2:40" s="47" customFormat="1" ht="13.5" hidden="1" outlineLevel="2">
      <c r="B448" s="76">
        <v>10</v>
      </c>
      <c r="C448" s="77"/>
      <c r="D448" s="77"/>
      <c r="E448" s="78"/>
      <c r="F448" s="77"/>
      <c r="G448" s="191"/>
      <c r="H448" s="79"/>
      <c r="I448" s="80">
        <f t="shared" si="239"/>
        <v>1900</v>
      </c>
      <c r="J448" s="81" t="str">
        <f t="shared" si="240"/>
        <v>01</v>
      </c>
      <c r="K448" s="82"/>
      <c r="L448" s="140"/>
      <c r="M448" s="83">
        <f t="shared" si="241"/>
        <v>0</v>
      </c>
      <c r="N448" s="141" t="s">
        <v>65</v>
      </c>
      <c r="O448" s="85">
        <v>3</v>
      </c>
      <c r="P448" s="86">
        <f>IF($N448="정액법",VLOOKUP($O448,[1]Data!$J$3:$L$62,2),IF($N448="정률법",VLOOKUP($O448,[1]Data!$J$3:$L$62,3),"입력검증"))</f>
        <v>0.33300000000000002</v>
      </c>
      <c r="Q448" s="108"/>
      <c r="R448" s="108"/>
      <c r="S448" s="108"/>
      <c r="T448" s="108"/>
      <c r="U448" s="108"/>
      <c r="V448" s="88">
        <f>IF($N448="정률법",IF((V$27-$I448)&lt;0,0,IF((V$27-$I448)=0,$M448*$P448/12*(12-$J448+1),IF((V$27-$I448)&lt;$O448,($M448-SUM($N448:R448))*$P448,IF((V$27-$I448)=$O448,$M448-SUM($N448:R448),0)))),IF($N448="정액법",IF((V$27-$I448)&lt;0,0,IF((V$27-$I448)=0,$M448*$P448/12*(12-$J448+1),IF((V$27-$I448)&lt;$O448,$M448*$P448,IF((V$27-$I448)=$O448,$M448-SUM($Q448:U448),0))))))</f>
        <v>0</v>
      </c>
      <c r="W448" s="88">
        <f>IF($N448="정률법",IF((W$27-$I448)&lt;0,0,IF((W$27-$I448)=0,$M448*$P448/12*(12-$J448+1),IF((W$27-$I448)&lt;$O448,($M448-SUM($N448:S448))*$P448,IF((W$27-$I448)=$O448,$M448-SUM($N448:S448),0)))),IF($N448="정액법",IF((W$27-$I448)&lt;0,0,IF((W$27-$I448)=0,$M448*$P448/12*(12-$J448+1),IF((W$27-$I448)&lt;$O448,$M448*$P448,IF((W$27-$I448)=$O448,$M448-SUM($Q448:V448),0))))))</f>
        <v>0</v>
      </c>
      <c r="X448" s="88">
        <f>IF($N448="정률법",IF((X$27-$I448)&lt;0,0,IF((X$27-$I448)=0,$M448*$P448/12*(12-$J448+1),IF((X$27-$I448)&lt;$O448,($M448-SUM($N448:T448))*$P448,IF((X$27-$I448)=$O448,$M448-SUM($N448:T448),0)))),IF($N448="정액법",IF((X$27-$I448)&lt;0,0,IF((X$27-$I448)=0,$M448*$P448/12*(12-$J448+1),IF((X$27-$I448)&lt;$O448,$M448*$P448,IF((X$27-$I448)=$O448,$M448-SUM($Q448:W448),0))))))</f>
        <v>0</v>
      </c>
      <c r="Y448" s="88">
        <f>IF($N448="정률법",IF((Y$27-$I448)&lt;0,0,IF((Y$27-$I448)=0,$M448*$P448/12*(12-$J448+1),IF((Y$27-$I448)&lt;$O448,($M448-SUM($N448:U448))*$P448,IF((Y$27-$I448)=$O448,$M448-SUM($N448:U448),0)))),IF($N448="정액법",IF((Y$27-$I448)&lt;0,0,IF((Y$27-$I448)=0,$M448*$P448/12*(12-$J448+1),IF((Y$27-$I448)&lt;$O448,$M448*$P448,IF((Y$27-$I448)=$O448,$M448-SUM($Q448:X448),0))))))</f>
        <v>0</v>
      </c>
      <c r="Z448" s="88">
        <f>IF($N448="정률법",IF((Z$27-$I448)&lt;0,0,IF((Z$27-$I448)=0,$M448*$P448/12*(12-$J448+1),IF((Z$27-$I448)&lt;$O448,($M448-SUM($N448:V448))*$P448,IF((Z$27-$I448)=$O448,$M448-SUM($N448:V448),0)))),IF($N448="정액법",IF((Z$27-$I448)&lt;0,0,IF((Z$27-$I448)=0,$M448*$P448/12*(12-$J448+1),IF((Z$27-$I448)&lt;$O448,$M448*$P448,IF((Z$27-$I448)=$O448,$M448-SUM($Q448:Y448),0))))))</f>
        <v>0</v>
      </c>
      <c r="AA448" s="88">
        <f>IF($N448="정률법",IF((AA$27-$I448)&lt;0,0,IF((AA$27-$I448)=0,$M448*$P448/12*(12-$J448+1),IF((AA$27-$I448)&lt;$O448,($M448-SUM($N448:W448))*$P448,IF((AA$27-$I448)=$O448,$M448-SUM($N448:W448),0)))),IF($N448="정액법",IF((AA$27-$I448)&lt;0,0,IF((AA$27-$I448)=0,$M448*$P448/12*(12-$J448+1),IF((AA$27-$I448)&lt;$O448,$M448*$P448,IF((AA$27-$I448)=$O448,$M448-SUM($Q448:Z448),0))))))</f>
        <v>0</v>
      </c>
      <c r="AB448" s="88">
        <f>IF($N448="정률법",IF((AB$27-$I448)&lt;0,0,IF((AB$27-$I448)=0,$M448*$P448/12*(12-$J448+1),IF((AB$27-$I448)&lt;$O448,($M448-SUM($N448:X448))*$P448,IF((AB$27-$I448)=$O448,$M448-SUM($N448:X448),0)))),IF($N448="정액법",IF((AB$27-$I448)&lt;0,0,IF((AB$27-$I448)=0,$M448*$P448/12*(12-$J448+1),IF((AB$27-$I448)&lt;$O448,$M448*$P448,IF((AB$27-$I448)=$O448,$M448-SUM($Q448:AA448),0))))))</f>
        <v>0</v>
      </c>
      <c r="AC448" s="88">
        <f>IF($N448="정률법",IF((AC$27-$I448)&lt;0,0,IF((AC$27-$I448)=0,$M448*$P448/12*(12-$J448+1),IF((AC$27-$I448)&lt;$O448,($M448-SUM($N448:Y448))*$P448,IF((AC$27-$I448)=$O448,$M448-SUM($N448:Y448),0)))),IF($N448="정액법",IF((AC$27-$I448)&lt;0,0,IF((AC$27-$I448)=0,$M448*$P448/12*(12-$J448+1),IF((AC$27-$I448)&lt;$O448,$M448*$P448,IF((AC$27-$I448)=$O448,$M448-SUM($Q448:AB448),0))))))</f>
        <v>0</v>
      </c>
      <c r="AD448" s="88">
        <f>IF($N448="정률법",IF((AD$27-$I448)&lt;0,0,IF((AD$27-$I448)=0,$M448*$P448/12*(12-$J448+1),IF((AD$27-$I448)&lt;$O448,($M448-SUM($N448:Z448))*$P448,IF((AD$27-$I448)=$O448,$M448-SUM($N448:Z448),0)))),IF($N448="정액법",IF((AD$27-$I448)&lt;0,0,IF((AD$27-$I448)=0,$M448*$P448/12*(12-$J448+1),IF((AD$27-$I448)&lt;$O448,$M448*$P448,IF((AD$27-$I448)=$O448,$M448-SUM($Q448:AC448),0))))))</f>
        <v>0</v>
      </c>
      <c r="AE448" s="89"/>
      <c r="AF448" s="90">
        <f t="shared" si="242"/>
        <v>0</v>
      </c>
      <c r="AG448" s="88">
        <f t="shared" si="237"/>
        <v>0</v>
      </c>
      <c r="AH448" s="91">
        <f t="shared" si="238"/>
        <v>0</v>
      </c>
      <c r="AI448" s="77"/>
      <c r="AJ448" s="77"/>
      <c r="AK448" s="77"/>
      <c r="AL448" s="77"/>
      <c r="AM448" s="77"/>
      <c r="AN448" s="92"/>
    </row>
    <row r="449" spans="2:40" s="47" customFormat="1" ht="13.5" hidden="1" outlineLevel="1">
      <c r="B449" s="94"/>
      <c r="C449" s="95" t="s">
        <v>66</v>
      </c>
      <c r="D449" s="94"/>
      <c r="E449" s="96"/>
      <c r="F449" s="94"/>
      <c r="G449" s="97">
        <f>+G439</f>
        <v>2016</v>
      </c>
      <c r="H449" s="98"/>
      <c r="I449" s="98"/>
      <c r="J449" s="98"/>
      <c r="K449" s="99">
        <f>SUM(K439:K448)</f>
        <v>0</v>
      </c>
      <c r="L449" s="99">
        <f>SUM(L439:L448)</f>
        <v>0</v>
      </c>
      <c r="M449" s="99">
        <f>SUM(M439:M448)</f>
        <v>0</v>
      </c>
      <c r="N449" s="96"/>
      <c r="O449" s="96"/>
      <c r="P449" s="100"/>
      <c r="Q449" s="101">
        <f>SUM(N439:N448)</f>
        <v>0</v>
      </c>
      <c r="R449" s="101">
        <f t="shared" ref="R449:AD449" si="243">SUM(R439:R448)</f>
        <v>0</v>
      </c>
      <c r="S449" s="101">
        <f t="shared" si="243"/>
        <v>0</v>
      </c>
      <c r="T449" s="101">
        <f t="shared" si="243"/>
        <v>0</v>
      </c>
      <c r="U449" s="101">
        <f t="shared" si="243"/>
        <v>0</v>
      </c>
      <c r="V449" s="101">
        <f t="shared" si="243"/>
        <v>0</v>
      </c>
      <c r="W449" s="101">
        <f t="shared" si="243"/>
        <v>0</v>
      </c>
      <c r="X449" s="101">
        <f t="shared" si="243"/>
        <v>0</v>
      </c>
      <c r="Y449" s="101">
        <f t="shared" si="243"/>
        <v>0</v>
      </c>
      <c r="Z449" s="101">
        <f t="shared" si="243"/>
        <v>0</v>
      </c>
      <c r="AA449" s="101">
        <f t="shared" si="243"/>
        <v>0</v>
      </c>
      <c r="AB449" s="101">
        <f t="shared" si="243"/>
        <v>0</v>
      </c>
      <c r="AC449" s="101">
        <f t="shared" si="243"/>
        <v>0</v>
      </c>
      <c r="AD449" s="102">
        <f t="shared" si="243"/>
        <v>0</v>
      </c>
      <c r="AE449" s="103"/>
      <c r="AF449" s="104">
        <f>SUM(AF439:AF448)</f>
        <v>0</v>
      </c>
      <c r="AG449" s="101">
        <f>SUM(AG439:AG448)</f>
        <v>0</v>
      </c>
      <c r="AH449" s="105">
        <f>SUM(AH439:AH448)</f>
        <v>0</v>
      </c>
      <c r="AI449" s="101"/>
      <c r="AJ449" s="101"/>
      <c r="AK449" s="101"/>
      <c r="AL449" s="101"/>
      <c r="AM449" s="101"/>
      <c r="AN449" s="106"/>
    </row>
    <row r="450" spans="2:40" s="47" customFormat="1" ht="13.5" hidden="1" outlineLevel="2">
      <c r="B450" s="76">
        <v>1</v>
      </c>
      <c r="C450" s="77"/>
      <c r="D450" s="77"/>
      <c r="E450" s="78"/>
      <c r="F450" s="77"/>
      <c r="G450" s="191">
        <v>2017</v>
      </c>
      <c r="H450" s="79"/>
      <c r="I450" s="80">
        <f>VALUE(LEFT(TEXT($H450,"yyyy-mm-dd"),4))</f>
        <v>1900</v>
      </c>
      <c r="J450" s="81" t="str">
        <f>MID(TEXT($H450,"yyyy-mm-dd"),6,2)</f>
        <v>01</v>
      </c>
      <c r="K450" s="82"/>
      <c r="L450" s="140"/>
      <c r="M450" s="83">
        <f>K450+L450</f>
        <v>0</v>
      </c>
      <c r="N450" s="141" t="s">
        <v>65</v>
      </c>
      <c r="O450" s="85">
        <v>3</v>
      </c>
      <c r="P450" s="86">
        <f>IF($N450="정액법",VLOOKUP($O450,[1]Data!$J$3:$L$62,2),IF($N450="정률법",VLOOKUP($O450,[1]Data!$J$3:$L$62,3),"입력검증"))</f>
        <v>0.33300000000000002</v>
      </c>
      <c r="Q450" s="108"/>
      <c r="R450" s="108"/>
      <c r="S450" s="108"/>
      <c r="T450" s="108"/>
      <c r="U450" s="108"/>
      <c r="V450" s="108"/>
      <c r="W450" s="88">
        <f>IF($N450="정률법",IF((W$27-$I450)&lt;0,0,IF((W$27-$I450)=0,$M450*$P450/12*(12-$J450+1),IF((W$27-$I450)&lt;$O450,($M450-SUM($N450:S450))*$P450,IF((W$27-$I450)=$O450,$M450-SUM($N450:S450),0)))),IF($N450="정액법",IF((W$27-$I450)&lt;0,0,IF((W$27-$I450)=0,$M450*$P450/12*(12-$J450+1),IF((W$27-$I450)&lt;$O450,$M450*$P450,IF((W$27-$I450)=$O450,$M450-SUM($Q450:V450),0))))))</f>
        <v>0</v>
      </c>
      <c r="X450" s="88">
        <f>IF($N450="정률법",IF((X$27-$I450)&lt;0,0,IF((X$27-$I450)=0,$M450*$P450/12*(12-$J450+1),IF((X$27-$I450)&lt;$O450,($M450-SUM($N450:T450))*$P450,IF((X$27-$I450)=$O450,$M450-SUM($N450:T450),0)))),IF($N450="정액법",IF((X$27-$I450)&lt;0,0,IF((X$27-$I450)=0,$M450*$P450/12*(12-$J450+1),IF((X$27-$I450)&lt;$O450,$M450*$P450,IF((X$27-$I450)=$O450,$M450-SUM($Q450:W450),0))))))</f>
        <v>0</v>
      </c>
      <c r="Y450" s="88">
        <f>IF($N450="정률법",IF((Y$27-$I450)&lt;0,0,IF((Y$27-$I450)=0,$M450*$P450/12*(12-$J450+1),IF((Y$27-$I450)&lt;$O450,($M450-SUM($N450:U450))*$P450,IF((Y$27-$I450)=$O450,$M450-SUM($N450:U450),0)))),IF($N450="정액법",IF((Y$27-$I450)&lt;0,0,IF((Y$27-$I450)=0,$M450*$P450/12*(12-$J450+1),IF((Y$27-$I450)&lt;$O450,$M450*$P450,IF((Y$27-$I450)=$O450,$M450-SUM($Q450:X450),0))))))</f>
        <v>0</v>
      </c>
      <c r="Z450" s="88">
        <f>IF($N450="정률법",IF((Z$27-$I450)&lt;0,0,IF((Z$27-$I450)=0,$M450*$P450/12*(12-$J450+1),IF((Z$27-$I450)&lt;$O450,($M450-SUM($N450:V450))*$P450,IF((Z$27-$I450)=$O450,$M450-SUM($N450:V450),0)))),IF($N450="정액법",IF((Z$27-$I450)&lt;0,0,IF((Z$27-$I450)=0,$M450*$P450/12*(12-$J450+1),IF((Z$27-$I450)&lt;$O450,$M450*$P450,IF((Z$27-$I450)=$O450,$M450-SUM($Q450:Y450),0))))))</f>
        <v>0</v>
      </c>
      <c r="AA450" s="88">
        <f>IF($N450="정률법",IF((AA$27-$I450)&lt;0,0,IF((AA$27-$I450)=0,$M450*$P450/12*(12-$J450+1),IF((AA$27-$I450)&lt;$O450,($M450-SUM($N450:W450))*$P450,IF((AA$27-$I450)=$O450,$M450-SUM($N450:W450),0)))),IF($N450="정액법",IF((AA$27-$I450)&lt;0,0,IF((AA$27-$I450)=0,$M450*$P450/12*(12-$J450+1),IF((AA$27-$I450)&lt;$O450,$M450*$P450,IF((AA$27-$I450)=$O450,$M450-SUM($Q450:Z450),0))))))</f>
        <v>0</v>
      </c>
      <c r="AB450" s="88">
        <f>IF($N450="정률법",IF((AB$27-$I450)&lt;0,0,IF((AB$27-$I450)=0,$M450*$P450/12*(12-$J450+1),IF((AB$27-$I450)&lt;$O450,($M450-SUM($N450:X450))*$P450,IF((AB$27-$I450)=$O450,$M450-SUM($N450:X450),0)))),IF($N450="정액법",IF((AB$27-$I450)&lt;0,0,IF((AB$27-$I450)=0,$M450*$P450/12*(12-$J450+1),IF((AB$27-$I450)&lt;$O450,$M450*$P450,IF((AB$27-$I450)=$O450,$M450-SUM($Q450:AA450),0))))))</f>
        <v>0</v>
      </c>
      <c r="AC450" s="88">
        <f>IF($N450="정률법",IF((AC$27-$I450)&lt;0,0,IF((AC$27-$I450)=0,$M450*$P450/12*(12-$J450+1),IF((AC$27-$I450)&lt;$O450,($M450-SUM($N450:Y450))*$P450,IF((AC$27-$I450)=$O450,$M450-SUM($N450:Y450),0)))),IF($N450="정액법",IF((AC$27-$I450)&lt;0,0,IF((AC$27-$I450)=0,$M450*$P450/12*(12-$J450+1),IF((AC$27-$I450)&lt;$O450,$M450*$P450,IF((AC$27-$I450)=$O450,$M450-SUM($Q450:AB450),0))))))</f>
        <v>0</v>
      </c>
      <c r="AD450" s="88">
        <f>IF($N450="정률법",IF((AD$27-$I450)&lt;0,0,IF((AD$27-$I450)=0,$M450*$P450/12*(12-$J450+1),IF((AD$27-$I450)&lt;$O450,($M450-SUM($N450:Z450))*$P450,IF((AD$27-$I450)=$O450,$M450-SUM($N450:Z450),0)))),IF($N450="정액법",IF((AD$27-$I450)&lt;0,0,IF((AD$27-$I450)=0,$M450*$P450/12*(12-$J450+1),IF((AD$27-$I450)&lt;$O450,$M450*$P450,IF((AD$27-$I450)=$O450,$M450-SUM($Q450:AC450),0))))))</f>
        <v>0</v>
      </c>
      <c r="AE450" s="89"/>
      <c r="AF450" s="90">
        <f>SUM(Q450:AE450)</f>
        <v>0</v>
      </c>
      <c r="AG450" s="88">
        <f t="shared" ref="AG450:AG459" si="244">M450-AF450</f>
        <v>0</v>
      </c>
      <c r="AH450" s="91">
        <f t="shared" ref="AH450:AH459" si="245">IFERROR(INT(AG450*K450/M450),0)</f>
        <v>0</v>
      </c>
      <c r="AI450" s="77"/>
      <c r="AJ450" s="77"/>
      <c r="AK450" s="77"/>
      <c r="AL450" s="77"/>
      <c r="AM450" s="77"/>
      <c r="AN450" s="92"/>
    </row>
    <row r="451" spans="2:40" s="47" customFormat="1" ht="13.5" hidden="1" outlineLevel="2">
      <c r="B451" s="76">
        <v>2</v>
      </c>
      <c r="C451" s="77"/>
      <c r="D451" s="77"/>
      <c r="E451" s="78"/>
      <c r="F451" s="77"/>
      <c r="G451" s="191"/>
      <c r="H451" s="79"/>
      <c r="I451" s="80">
        <f t="shared" ref="I451:I459" si="246">VALUE(LEFT(TEXT($H451,"yyyy-mm-dd"),4))</f>
        <v>1900</v>
      </c>
      <c r="J451" s="81" t="str">
        <f t="shared" ref="J451:J459" si="247">MID(TEXT($H451,"yyyy-mm-dd"),6,2)</f>
        <v>01</v>
      </c>
      <c r="K451" s="82"/>
      <c r="L451" s="140"/>
      <c r="M451" s="83">
        <f t="shared" ref="M451:M459" si="248">K451+L451</f>
        <v>0</v>
      </c>
      <c r="N451" s="141" t="s">
        <v>65</v>
      </c>
      <c r="O451" s="85">
        <v>3</v>
      </c>
      <c r="P451" s="86">
        <f>IF($N451="정액법",VLOOKUP($O451,[1]Data!$J$3:$L$62,2),IF($N451="정률법",VLOOKUP($O451,[1]Data!$J$3:$L$62,3),"입력검증"))</f>
        <v>0.33300000000000002</v>
      </c>
      <c r="Q451" s="108"/>
      <c r="R451" s="108"/>
      <c r="S451" s="108"/>
      <c r="T451" s="108"/>
      <c r="U451" s="108"/>
      <c r="V451" s="108"/>
      <c r="W451" s="88">
        <f>IF($N451="정률법",IF((W$27-$I451)&lt;0,0,IF((W$27-$I451)=0,$M451*$P451/12*(12-$J451+1),IF((W$27-$I451)&lt;$O451,($M451-SUM($N451:S451))*$P451,IF((W$27-$I451)=$O451,$M451-SUM($N451:S451),0)))),IF($N451="정액법",IF((W$27-$I451)&lt;0,0,IF((W$27-$I451)=0,$M451*$P451/12*(12-$J451+1),IF((W$27-$I451)&lt;$O451,$M451*$P451,IF((W$27-$I451)=$O451,$M451-SUM($Q451:V451),0))))))</f>
        <v>0</v>
      </c>
      <c r="X451" s="88">
        <f>IF($N451="정률법",IF((X$27-$I451)&lt;0,0,IF((X$27-$I451)=0,$M451*$P451/12*(12-$J451+1),IF((X$27-$I451)&lt;$O451,($M451-SUM($N451:T451))*$P451,IF((X$27-$I451)=$O451,$M451-SUM($N451:T451),0)))),IF($N451="정액법",IF((X$27-$I451)&lt;0,0,IF((X$27-$I451)=0,$M451*$P451/12*(12-$J451+1),IF((X$27-$I451)&lt;$O451,$M451*$P451,IF((X$27-$I451)=$O451,$M451-SUM($Q451:W451),0))))))</f>
        <v>0</v>
      </c>
      <c r="Y451" s="88">
        <f>IF($N451="정률법",IF((Y$27-$I451)&lt;0,0,IF((Y$27-$I451)=0,$M451*$P451/12*(12-$J451+1),IF((Y$27-$I451)&lt;$O451,($M451-SUM($N451:U451))*$P451,IF((Y$27-$I451)=$O451,$M451-SUM($N451:U451),0)))),IF($N451="정액법",IF((Y$27-$I451)&lt;0,0,IF((Y$27-$I451)=0,$M451*$P451/12*(12-$J451+1),IF((Y$27-$I451)&lt;$O451,$M451*$P451,IF((Y$27-$I451)=$O451,$M451-SUM($Q451:X451),0))))))</f>
        <v>0</v>
      </c>
      <c r="Z451" s="88">
        <f>IF($N451="정률법",IF((Z$27-$I451)&lt;0,0,IF((Z$27-$I451)=0,$M451*$P451/12*(12-$J451+1),IF((Z$27-$I451)&lt;$O451,($M451-SUM($N451:V451))*$P451,IF((Z$27-$I451)=$O451,$M451-SUM($N451:V451),0)))),IF($N451="정액법",IF((Z$27-$I451)&lt;0,0,IF((Z$27-$I451)=0,$M451*$P451/12*(12-$J451+1),IF((Z$27-$I451)&lt;$O451,$M451*$P451,IF((Z$27-$I451)=$O451,$M451-SUM($Q451:Y451),0))))))</f>
        <v>0</v>
      </c>
      <c r="AA451" s="88">
        <f>IF($N451="정률법",IF((AA$27-$I451)&lt;0,0,IF((AA$27-$I451)=0,$M451*$P451/12*(12-$J451+1),IF((AA$27-$I451)&lt;$O451,($M451-SUM($N451:W451))*$P451,IF((AA$27-$I451)=$O451,$M451-SUM($N451:W451),0)))),IF($N451="정액법",IF((AA$27-$I451)&lt;0,0,IF((AA$27-$I451)=0,$M451*$P451/12*(12-$J451+1),IF((AA$27-$I451)&lt;$O451,$M451*$P451,IF((AA$27-$I451)=$O451,$M451-SUM($Q451:Z451),0))))))</f>
        <v>0</v>
      </c>
      <c r="AB451" s="88">
        <f>IF($N451="정률법",IF((AB$27-$I451)&lt;0,0,IF((AB$27-$I451)=0,$M451*$P451/12*(12-$J451+1),IF((AB$27-$I451)&lt;$O451,($M451-SUM($N451:X451))*$P451,IF((AB$27-$I451)=$O451,$M451-SUM($N451:X451),0)))),IF($N451="정액법",IF((AB$27-$I451)&lt;0,0,IF((AB$27-$I451)=0,$M451*$P451/12*(12-$J451+1),IF((AB$27-$I451)&lt;$O451,$M451*$P451,IF((AB$27-$I451)=$O451,$M451-SUM($Q451:AA451),0))))))</f>
        <v>0</v>
      </c>
      <c r="AC451" s="88">
        <f>IF($N451="정률법",IF((AC$27-$I451)&lt;0,0,IF((AC$27-$I451)=0,$M451*$P451/12*(12-$J451+1),IF((AC$27-$I451)&lt;$O451,($M451-SUM($N451:Y451))*$P451,IF((AC$27-$I451)=$O451,$M451-SUM($N451:Y451),0)))),IF($N451="정액법",IF((AC$27-$I451)&lt;0,0,IF((AC$27-$I451)=0,$M451*$P451/12*(12-$J451+1),IF((AC$27-$I451)&lt;$O451,$M451*$P451,IF((AC$27-$I451)=$O451,$M451-SUM($Q451:AB451),0))))))</f>
        <v>0</v>
      </c>
      <c r="AD451" s="88">
        <f>IF($N451="정률법",IF((AD$27-$I451)&lt;0,0,IF((AD$27-$I451)=0,$M451*$P451/12*(12-$J451+1),IF((AD$27-$I451)&lt;$O451,($M451-SUM($N451:Z451))*$P451,IF((AD$27-$I451)=$O451,$M451-SUM($N451:Z451),0)))),IF($N451="정액법",IF((AD$27-$I451)&lt;0,0,IF((AD$27-$I451)=0,$M451*$P451/12*(12-$J451+1),IF((AD$27-$I451)&lt;$O451,$M451*$P451,IF((AD$27-$I451)=$O451,$M451-SUM($Q451:AC451),0))))))</f>
        <v>0</v>
      </c>
      <c r="AE451" s="89"/>
      <c r="AF451" s="90">
        <f t="shared" ref="AF451:AF459" si="249">SUM(Q451:AE451)</f>
        <v>0</v>
      </c>
      <c r="AG451" s="88">
        <f t="shared" si="244"/>
        <v>0</v>
      </c>
      <c r="AH451" s="91">
        <f t="shared" si="245"/>
        <v>0</v>
      </c>
      <c r="AI451" s="77"/>
      <c r="AJ451" s="77"/>
      <c r="AK451" s="77"/>
      <c r="AL451" s="77"/>
      <c r="AM451" s="77"/>
      <c r="AN451" s="92"/>
    </row>
    <row r="452" spans="2:40" s="47" customFormat="1" ht="13.5" hidden="1" outlineLevel="2">
      <c r="B452" s="76">
        <v>3</v>
      </c>
      <c r="C452" s="77"/>
      <c r="D452" s="77"/>
      <c r="E452" s="78"/>
      <c r="F452" s="77"/>
      <c r="G452" s="191"/>
      <c r="H452" s="79"/>
      <c r="I452" s="80">
        <f t="shared" si="246"/>
        <v>1900</v>
      </c>
      <c r="J452" s="81" t="str">
        <f t="shared" si="247"/>
        <v>01</v>
      </c>
      <c r="K452" s="82"/>
      <c r="L452" s="140"/>
      <c r="M452" s="83">
        <f t="shared" si="248"/>
        <v>0</v>
      </c>
      <c r="N452" s="141" t="s">
        <v>65</v>
      </c>
      <c r="O452" s="85">
        <v>3</v>
      </c>
      <c r="P452" s="86">
        <f>IF($N452="정액법",VLOOKUP($O452,[1]Data!$J$3:$L$62,2),IF($N452="정률법",VLOOKUP($O452,[1]Data!$J$3:$L$62,3),"입력검증"))</f>
        <v>0.33300000000000002</v>
      </c>
      <c r="Q452" s="108"/>
      <c r="R452" s="108"/>
      <c r="S452" s="108"/>
      <c r="T452" s="108"/>
      <c r="U452" s="108"/>
      <c r="V452" s="108"/>
      <c r="W452" s="88">
        <f>IF($N452="정률법",IF((W$27-$I452)&lt;0,0,IF((W$27-$I452)=0,$M452*$P452/12*(12-$J452+1),IF((W$27-$I452)&lt;$O452,($M452-SUM($N452:S452))*$P452,IF((W$27-$I452)=$O452,$M452-SUM($N452:S452),0)))),IF($N452="정액법",IF((W$27-$I452)&lt;0,0,IF((W$27-$I452)=0,$M452*$P452/12*(12-$J452+1),IF((W$27-$I452)&lt;$O452,$M452*$P452,IF((W$27-$I452)=$O452,$M452-SUM($Q452:V452),0))))))</f>
        <v>0</v>
      </c>
      <c r="X452" s="88">
        <f>IF($N452="정률법",IF((X$27-$I452)&lt;0,0,IF((X$27-$I452)=0,$M452*$P452/12*(12-$J452+1),IF((X$27-$I452)&lt;$O452,($M452-SUM($N452:T452))*$P452,IF((X$27-$I452)=$O452,$M452-SUM($N452:T452),0)))),IF($N452="정액법",IF((X$27-$I452)&lt;0,0,IF((X$27-$I452)=0,$M452*$P452/12*(12-$J452+1),IF((X$27-$I452)&lt;$O452,$M452*$P452,IF((X$27-$I452)=$O452,$M452-SUM($Q452:W452),0))))))</f>
        <v>0</v>
      </c>
      <c r="Y452" s="88">
        <f>IF($N452="정률법",IF((Y$27-$I452)&lt;0,0,IF((Y$27-$I452)=0,$M452*$P452/12*(12-$J452+1),IF((Y$27-$I452)&lt;$O452,($M452-SUM($N452:U452))*$P452,IF((Y$27-$I452)=$O452,$M452-SUM($N452:U452),0)))),IF($N452="정액법",IF((Y$27-$I452)&lt;0,0,IF((Y$27-$I452)=0,$M452*$P452/12*(12-$J452+1),IF((Y$27-$I452)&lt;$O452,$M452*$P452,IF((Y$27-$I452)=$O452,$M452-SUM($Q452:X452),0))))))</f>
        <v>0</v>
      </c>
      <c r="Z452" s="88">
        <f>IF($N452="정률법",IF((Z$27-$I452)&lt;0,0,IF((Z$27-$I452)=0,$M452*$P452/12*(12-$J452+1),IF((Z$27-$I452)&lt;$O452,($M452-SUM($N452:V452))*$P452,IF((Z$27-$I452)=$O452,$M452-SUM($N452:V452),0)))),IF($N452="정액법",IF((Z$27-$I452)&lt;0,0,IF((Z$27-$I452)=0,$M452*$P452/12*(12-$J452+1),IF((Z$27-$I452)&lt;$O452,$M452*$P452,IF((Z$27-$I452)=$O452,$M452-SUM($Q452:Y452),0))))))</f>
        <v>0</v>
      </c>
      <c r="AA452" s="88">
        <f>IF($N452="정률법",IF((AA$27-$I452)&lt;0,0,IF((AA$27-$I452)=0,$M452*$P452/12*(12-$J452+1),IF((AA$27-$I452)&lt;$O452,($M452-SUM($N452:W452))*$P452,IF((AA$27-$I452)=$O452,$M452-SUM($N452:W452),0)))),IF($N452="정액법",IF((AA$27-$I452)&lt;0,0,IF((AA$27-$I452)=0,$M452*$P452/12*(12-$J452+1),IF((AA$27-$I452)&lt;$O452,$M452*$P452,IF((AA$27-$I452)=$O452,$M452-SUM($Q452:Z452),0))))))</f>
        <v>0</v>
      </c>
      <c r="AB452" s="88">
        <f>IF($N452="정률법",IF((AB$27-$I452)&lt;0,0,IF((AB$27-$I452)=0,$M452*$P452/12*(12-$J452+1),IF((AB$27-$I452)&lt;$O452,($M452-SUM($N452:X452))*$P452,IF((AB$27-$I452)=$O452,$M452-SUM($N452:X452),0)))),IF($N452="정액법",IF((AB$27-$I452)&lt;0,0,IF((AB$27-$I452)=0,$M452*$P452/12*(12-$J452+1),IF((AB$27-$I452)&lt;$O452,$M452*$P452,IF((AB$27-$I452)=$O452,$M452-SUM($Q452:AA452),0))))))</f>
        <v>0</v>
      </c>
      <c r="AC452" s="88">
        <f>IF($N452="정률법",IF((AC$27-$I452)&lt;0,0,IF((AC$27-$I452)=0,$M452*$P452/12*(12-$J452+1),IF((AC$27-$I452)&lt;$O452,($M452-SUM($N452:Y452))*$P452,IF((AC$27-$I452)=$O452,$M452-SUM($N452:Y452),0)))),IF($N452="정액법",IF((AC$27-$I452)&lt;0,0,IF((AC$27-$I452)=0,$M452*$P452/12*(12-$J452+1),IF((AC$27-$I452)&lt;$O452,$M452*$P452,IF((AC$27-$I452)=$O452,$M452-SUM($Q452:AB452),0))))))</f>
        <v>0</v>
      </c>
      <c r="AD452" s="88">
        <f>IF($N452="정률법",IF((AD$27-$I452)&lt;0,0,IF((AD$27-$I452)=0,$M452*$P452/12*(12-$J452+1),IF((AD$27-$I452)&lt;$O452,($M452-SUM($N452:Z452))*$P452,IF((AD$27-$I452)=$O452,$M452-SUM($N452:Z452),0)))),IF($N452="정액법",IF((AD$27-$I452)&lt;0,0,IF((AD$27-$I452)=0,$M452*$P452/12*(12-$J452+1),IF((AD$27-$I452)&lt;$O452,$M452*$P452,IF((AD$27-$I452)=$O452,$M452-SUM($Q452:AC452),0))))))</f>
        <v>0</v>
      </c>
      <c r="AE452" s="89"/>
      <c r="AF452" s="90">
        <f t="shared" si="249"/>
        <v>0</v>
      </c>
      <c r="AG452" s="88">
        <f t="shared" si="244"/>
        <v>0</v>
      </c>
      <c r="AH452" s="91">
        <f t="shared" si="245"/>
        <v>0</v>
      </c>
      <c r="AI452" s="77"/>
      <c r="AJ452" s="77"/>
      <c r="AK452" s="77"/>
      <c r="AL452" s="77"/>
      <c r="AM452" s="77"/>
      <c r="AN452" s="92"/>
    </row>
    <row r="453" spans="2:40" s="47" customFormat="1" ht="13.5" hidden="1" outlineLevel="2">
      <c r="B453" s="76">
        <v>4</v>
      </c>
      <c r="C453" s="77"/>
      <c r="D453" s="77"/>
      <c r="E453" s="78"/>
      <c r="F453" s="77"/>
      <c r="G453" s="191"/>
      <c r="H453" s="79"/>
      <c r="I453" s="80">
        <f t="shared" si="246"/>
        <v>1900</v>
      </c>
      <c r="J453" s="81" t="str">
        <f t="shared" si="247"/>
        <v>01</v>
      </c>
      <c r="K453" s="82"/>
      <c r="L453" s="140"/>
      <c r="M453" s="83">
        <f t="shared" si="248"/>
        <v>0</v>
      </c>
      <c r="N453" s="141" t="s">
        <v>65</v>
      </c>
      <c r="O453" s="85">
        <v>3</v>
      </c>
      <c r="P453" s="86">
        <f>IF($N453="정액법",VLOOKUP($O453,[1]Data!$J$3:$L$62,2),IF($N453="정률법",VLOOKUP($O453,[1]Data!$J$3:$L$62,3),"입력검증"))</f>
        <v>0.33300000000000002</v>
      </c>
      <c r="Q453" s="108"/>
      <c r="R453" s="108"/>
      <c r="S453" s="108"/>
      <c r="T453" s="108"/>
      <c r="U453" s="108"/>
      <c r="V453" s="108"/>
      <c r="W453" s="88">
        <f>IF($N453="정률법",IF((W$27-$I453)&lt;0,0,IF((W$27-$I453)=0,$M453*$P453/12*(12-$J453+1),IF((W$27-$I453)&lt;$O453,($M453-SUM($N453:S453))*$P453,IF((W$27-$I453)=$O453,$M453-SUM($N453:S453),0)))),IF($N453="정액법",IF((W$27-$I453)&lt;0,0,IF((W$27-$I453)=0,$M453*$P453/12*(12-$J453+1),IF((W$27-$I453)&lt;$O453,$M453*$P453,IF((W$27-$I453)=$O453,$M453-SUM($Q453:V453),0))))))</f>
        <v>0</v>
      </c>
      <c r="X453" s="88">
        <f>IF($N453="정률법",IF((X$27-$I453)&lt;0,0,IF((X$27-$I453)=0,$M453*$P453/12*(12-$J453+1),IF((X$27-$I453)&lt;$O453,($M453-SUM($N453:T453))*$P453,IF((X$27-$I453)=$O453,$M453-SUM($N453:T453),0)))),IF($N453="정액법",IF((X$27-$I453)&lt;0,0,IF((X$27-$I453)=0,$M453*$P453/12*(12-$J453+1),IF((X$27-$I453)&lt;$O453,$M453*$P453,IF((X$27-$I453)=$O453,$M453-SUM($Q453:W453),0))))))</f>
        <v>0</v>
      </c>
      <c r="Y453" s="88">
        <f>IF($N453="정률법",IF((Y$27-$I453)&lt;0,0,IF((Y$27-$I453)=0,$M453*$P453/12*(12-$J453+1),IF((Y$27-$I453)&lt;$O453,($M453-SUM($N453:U453))*$P453,IF((Y$27-$I453)=$O453,$M453-SUM($N453:U453),0)))),IF($N453="정액법",IF((Y$27-$I453)&lt;0,0,IF((Y$27-$I453)=0,$M453*$P453/12*(12-$J453+1),IF((Y$27-$I453)&lt;$O453,$M453*$P453,IF((Y$27-$I453)=$O453,$M453-SUM($Q453:X453),0))))))</f>
        <v>0</v>
      </c>
      <c r="Z453" s="88">
        <f>IF($N453="정률법",IF((Z$27-$I453)&lt;0,0,IF((Z$27-$I453)=0,$M453*$P453/12*(12-$J453+1),IF((Z$27-$I453)&lt;$O453,($M453-SUM($N453:V453))*$P453,IF((Z$27-$I453)=$O453,$M453-SUM($N453:V453),0)))),IF($N453="정액법",IF((Z$27-$I453)&lt;0,0,IF((Z$27-$I453)=0,$M453*$P453/12*(12-$J453+1),IF((Z$27-$I453)&lt;$O453,$M453*$P453,IF((Z$27-$I453)=$O453,$M453-SUM($Q453:Y453),0))))))</f>
        <v>0</v>
      </c>
      <c r="AA453" s="88">
        <f>IF($N453="정률법",IF((AA$27-$I453)&lt;0,0,IF((AA$27-$I453)=0,$M453*$P453/12*(12-$J453+1),IF((AA$27-$I453)&lt;$O453,($M453-SUM($N453:W453))*$P453,IF((AA$27-$I453)=$O453,$M453-SUM($N453:W453),0)))),IF($N453="정액법",IF((AA$27-$I453)&lt;0,0,IF((AA$27-$I453)=0,$M453*$P453/12*(12-$J453+1),IF((AA$27-$I453)&lt;$O453,$M453*$P453,IF((AA$27-$I453)=$O453,$M453-SUM($Q453:Z453),0))))))</f>
        <v>0</v>
      </c>
      <c r="AB453" s="88">
        <f>IF($N453="정률법",IF((AB$27-$I453)&lt;0,0,IF((AB$27-$I453)=0,$M453*$P453/12*(12-$J453+1),IF((AB$27-$I453)&lt;$O453,($M453-SUM($N453:X453))*$P453,IF((AB$27-$I453)=$O453,$M453-SUM($N453:X453),0)))),IF($N453="정액법",IF((AB$27-$I453)&lt;0,0,IF((AB$27-$I453)=0,$M453*$P453/12*(12-$J453+1),IF((AB$27-$I453)&lt;$O453,$M453*$P453,IF((AB$27-$I453)=$O453,$M453-SUM($Q453:AA453),0))))))</f>
        <v>0</v>
      </c>
      <c r="AC453" s="88">
        <f>IF($N453="정률법",IF((AC$27-$I453)&lt;0,0,IF((AC$27-$I453)=0,$M453*$P453/12*(12-$J453+1),IF((AC$27-$I453)&lt;$O453,($M453-SUM($N453:Y453))*$P453,IF((AC$27-$I453)=$O453,$M453-SUM($N453:Y453),0)))),IF($N453="정액법",IF((AC$27-$I453)&lt;0,0,IF((AC$27-$I453)=0,$M453*$P453/12*(12-$J453+1),IF((AC$27-$I453)&lt;$O453,$M453*$P453,IF((AC$27-$I453)=$O453,$M453-SUM($Q453:AB453),0))))))</f>
        <v>0</v>
      </c>
      <c r="AD453" s="88">
        <f>IF($N453="정률법",IF((AD$27-$I453)&lt;0,0,IF((AD$27-$I453)=0,$M453*$P453/12*(12-$J453+1),IF((AD$27-$I453)&lt;$O453,($M453-SUM($N453:Z453))*$P453,IF((AD$27-$I453)=$O453,$M453-SUM($N453:Z453),0)))),IF($N453="정액법",IF((AD$27-$I453)&lt;0,0,IF((AD$27-$I453)=0,$M453*$P453/12*(12-$J453+1),IF((AD$27-$I453)&lt;$O453,$M453*$P453,IF((AD$27-$I453)=$O453,$M453-SUM($Q453:AC453),0))))))</f>
        <v>0</v>
      </c>
      <c r="AE453" s="89"/>
      <c r="AF453" s="90">
        <f t="shared" si="249"/>
        <v>0</v>
      </c>
      <c r="AG453" s="88">
        <f t="shared" si="244"/>
        <v>0</v>
      </c>
      <c r="AH453" s="91">
        <f t="shared" si="245"/>
        <v>0</v>
      </c>
      <c r="AI453" s="77"/>
      <c r="AJ453" s="77"/>
      <c r="AK453" s="77"/>
      <c r="AL453" s="77"/>
      <c r="AM453" s="77"/>
      <c r="AN453" s="92"/>
    </row>
    <row r="454" spans="2:40" s="47" customFormat="1" ht="13.5" hidden="1" outlineLevel="2">
      <c r="B454" s="76">
        <v>5</v>
      </c>
      <c r="C454" s="77"/>
      <c r="D454" s="77"/>
      <c r="E454" s="78"/>
      <c r="F454" s="77"/>
      <c r="G454" s="191"/>
      <c r="H454" s="79"/>
      <c r="I454" s="80">
        <f t="shared" si="246"/>
        <v>1900</v>
      </c>
      <c r="J454" s="81" t="str">
        <f t="shared" si="247"/>
        <v>01</v>
      </c>
      <c r="K454" s="82"/>
      <c r="L454" s="140"/>
      <c r="M454" s="83">
        <f t="shared" si="248"/>
        <v>0</v>
      </c>
      <c r="N454" s="141" t="s">
        <v>65</v>
      </c>
      <c r="O454" s="85">
        <v>3</v>
      </c>
      <c r="P454" s="86">
        <f>IF($N454="정액법",VLOOKUP($O454,[1]Data!$J$3:$L$62,2),IF($N454="정률법",VLOOKUP($O454,[1]Data!$J$3:$L$62,3),"입력검증"))</f>
        <v>0.33300000000000002</v>
      </c>
      <c r="Q454" s="108"/>
      <c r="R454" s="108"/>
      <c r="S454" s="108"/>
      <c r="T454" s="108"/>
      <c r="U454" s="108"/>
      <c r="V454" s="108"/>
      <c r="W454" s="88">
        <f>IF($N454="정률법",IF((W$27-$I454)&lt;0,0,IF((W$27-$I454)=0,$M454*$P454/12*(12-$J454+1),IF((W$27-$I454)&lt;$O454,($M454-SUM($N454:S454))*$P454,IF((W$27-$I454)=$O454,$M454-SUM($N454:S454),0)))),IF($N454="정액법",IF((W$27-$I454)&lt;0,0,IF((W$27-$I454)=0,$M454*$P454/12*(12-$J454+1),IF((W$27-$I454)&lt;$O454,$M454*$P454,IF((W$27-$I454)=$O454,$M454-SUM($Q454:V454),0))))))</f>
        <v>0</v>
      </c>
      <c r="X454" s="88">
        <f>IF($N454="정률법",IF((X$27-$I454)&lt;0,0,IF((X$27-$I454)=0,$M454*$P454/12*(12-$J454+1),IF((X$27-$I454)&lt;$O454,($M454-SUM($N454:T454))*$P454,IF((X$27-$I454)=$O454,$M454-SUM($N454:T454),0)))),IF($N454="정액법",IF((X$27-$I454)&lt;0,0,IF((X$27-$I454)=0,$M454*$P454/12*(12-$J454+1),IF((X$27-$I454)&lt;$O454,$M454*$P454,IF((X$27-$I454)=$O454,$M454-SUM($Q454:W454),0))))))</f>
        <v>0</v>
      </c>
      <c r="Y454" s="88">
        <f>IF($N454="정률법",IF((Y$27-$I454)&lt;0,0,IF((Y$27-$I454)=0,$M454*$P454/12*(12-$J454+1),IF((Y$27-$I454)&lt;$O454,($M454-SUM($N454:U454))*$P454,IF((Y$27-$I454)=$O454,$M454-SUM($N454:U454),0)))),IF($N454="정액법",IF((Y$27-$I454)&lt;0,0,IF((Y$27-$I454)=0,$M454*$P454/12*(12-$J454+1),IF((Y$27-$I454)&lt;$O454,$M454*$P454,IF((Y$27-$I454)=$O454,$M454-SUM($Q454:X454),0))))))</f>
        <v>0</v>
      </c>
      <c r="Z454" s="88">
        <f>IF($N454="정률법",IF((Z$27-$I454)&lt;0,0,IF((Z$27-$I454)=0,$M454*$P454/12*(12-$J454+1),IF((Z$27-$I454)&lt;$O454,($M454-SUM($N454:V454))*$P454,IF((Z$27-$I454)=$O454,$M454-SUM($N454:V454),0)))),IF($N454="정액법",IF((Z$27-$I454)&lt;0,0,IF((Z$27-$I454)=0,$M454*$P454/12*(12-$J454+1),IF((Z$27-$I454)&lt;$O454,$M454*$P454,IF((Z$27-$I454)=$O454,$M454-SUM($Q454:Y454),0))))))</f>
        <v>0</v>
      </c>
      <c r="AA454" s="88">
        <f>IF($N454="정률법",IF((AA$27-$I454)&lt;0,0,IF((AA$27-$I454)=0,$M454*$P454/12*(12-$J454+1),IF((AA$27-$I454)&lt;$O454,($M454-SUM($N454:W454))*$P454,IF((AA$27-$I454)=$O454,$M454-SUM($N454:W454),0)))),IF($N454="정액법",IF((AA$27-$I454)&lt;0,0,IF((AA$27-$I454)=0,$M454*$P454/12*(12-$J454+1),IF((AA$27-$I454)&lt;$O454,$M454*$P454,IF((AA$27-$I454)=$O454,$M454-SUM($Q454:Z454),0))))))</f>
        <v>0</v>
      </c>
      <c r="AB454" s="88">
        <f>IF($N454="정률법",IF((AB$27-$I454)&lt;0,0,IF((AB$27-$I454)=0,$M454*$P454/12*(12-$J454+1),IF((AB$27-$I454)&lt;$O454,($M454-SUM($N454:X454))*$P454,IF((AB$27-$I454)=$O454,$M454-SUM($N454:X454),0)))),IF($N454="정액법",IF((AB$27-$I454)&lt;0,0,IF((AB$27-$I454)=0,$M454*$P454/12*(12-$J454+1),IF((AB$27-$I454)&lt;$O454,$M454*$P454,IF((AB$27-$I454)=$O454,$M454-SUM($Q454:AA454),0))))))</f>
        <v>0</v>
      </c>
      <c r="AC454" s="88">
        <f>IF($N454="정률법",IF((AC$27-$I454)&lt;0,0,IF((AC$27-$I454)=0,$M454*$P454/12*(12-$J454+1),IF((AC$27-$I454)&lt;$O454,($M454-SUM($N454:Y454))*$P454,IF((AC$27-$I454)=$O454,$M454-SUM($N454:Y454),0)))),IF($N454="정액법",IF((AC$27-$I454)&lt;0,0,IF((AC$27-$I454)=0,$M454*$P454/12*(12-$J454+1),IF((AC$27-$I454)&lt;$O454,$M454*$P454,IF((AC$27-$I454)=$O454,$M454-SUM($Q454:AB454),0))))))</f>
        <v>0</v>
      </c>
      <c r="AD454" s="88">
        <f>IF($N454="정률법",IF((AD$27-$I454)&lt;0,0,IF((AD$27-$I454)=0,$M454*$P454/12*(12-$J454+1),IF((AD$27-$I454)&lt;$O454,($M454-SUM($N454:Z454))*$P454,IF((AD$27-$I454)=$O454,$M454-SUM($N454:Z454),0)))),IF($N454="정액법",IF((AD$27-$I454)&lt;0,0,IF((AD$27-$I454)=0,$M454*$P454/12*(12-$J454+1),IF((AD$27-$I454)&lt;$O454,$M454*$P454,IF((AD$27-$I454)=$O454,$M454-SUM($Q454:AC454),0))))))</f>
        <v>0</v>
      </c>
      <c r="AE454" s="89"/>
      <c r="AF454" s="90">
        <f t="shared" si="249"/>
        <v>0</v>
      </c>
      <c r="AG454" s="88">
        <f t="shared" si="244"/>
        <v>0</v>
      </c>
      <c r="AH454" s="91">
        <f t="shared" si="245"/>
        <v>0</v>
      </c>
      <c r="AI454" s="77"/>
      <c r="AJ454" s="77"/>
      <c r="AK454" s="77"/>
      <c r="AL454" s="77"/>
      <c r="AM454" s="77"/>
      <c r="AN454" s="92"/>
    </row>
    <row r="455" spans="2:40" s="47" customFormat="1" ht="13.5" hidden="1" outlineLevel="2">
      <c r="B455" s="76">
        <v>6</v>
      </c>
      <c r="C455" s="77"/>
      <c r="D455" s="77"/>
      <c r="E455" s="78"/>
      <c r="F455" s="77"/>
      <c r="G455" s="191"/>
      <c r="H455" s="79"/>
      <c r="I455" s="80">
        <f t="shared" si="246"/>
        <v>1900</v>
      </c>
      <c r="J455" s="81" t="str">
        <f t="shared" si="247"/>
        <v>01</v>
      </c>
      <c r="K455" s="82"/>
      <c r="L455" s="140"/>
      <c r="M455" s="83">
        <f t="shared" si="248"/>
        <v>0</v>
      </c>
      <c r="N455" s="141" t="s">
        <v>65</v>
      </c>
      <c r="O455" s="85">
        <v>3</v>
      </c>
      <c r="P455" s="86">
        <f>IF($N455="정액법",VLOOKUP($O455,[1]Data!$J$3:$L$62,2),IF($N455="정률법",VLOOKUP($O455,[1]Data!$J$3:$L$62,3),"입력검증"))</f>
        <v>0.33300000000000002</v>
      </c>
      <c r="Q455" s="108"/>
      <c r="R455" s="108"/>
      <c r="S455" s="108"/>
      <c r="T455" s="108"/>
      <c r="U455" s="108"/>
      <c r="V455" s="108"/>
      <c r="W455" s="88">
        <f>IF($N455="정률법",IF((W$27-$I455)&lt;0,0,IF((W$27-$I455)=0,$M455*$P455/12*(12-$J455+1),IF((W$27-$I455)&lt;$O455,($M455-SUM($N455:S455))*$P455,IF((W$27-$I455)=$O455,$M455-SUM($N455:S455),0)))),IF($N455="정액법",IF((W$27-$I455)&lt;0,0,IF((W$27-$I455)=0,$M455*$P455/12*(12-$J455+1),IF((W$27-$I455)&lt;$O455,$M455*$P455,IF((W$27-$I455)=$O455,$M455-SUM($Q455:V455),0))))))</f>
        <v>0</v>
      </c>
      <c r="X455" s="88">
        <f>IF($N455="정률법",IF((X$27-$I455)&lt;0,0,IF((X$27-$I455)=0,$M455*$P455/12*(12-$J455+1),IF((X$27-$I455)&lt;$O455,($M455-SUM($N455:T455))*$P455,IF((X$27-$I455)=$O455,$M455-SUM($N455:T455),0)))),IF($N455="정액법",IF((X$27-$I455)&lt;0,0,IF((X$27-$I455)=0,$M455*$P455/12*(12-$J455+1),IF((X$27-$I455)&lt;$O455,$M455*$P455,IF((X$27-$I455)=$O455,$M455-SUM($Q455:W455),0))))))</f>
        <v>0</v>
      </c>
      <c r="Y455" s="88">
        <f>IF($N455="정률법",IF((Y$27-$I455)&lt;0,0,IF((Y$27-$I455)=0,$M455*$P455/12*(12-$J455+1),IF((Y$27-$I455)&lt;$O455,($M455-SUM($N455:U455))*$P455,IF((Y$27-$I455)=$O455,$M455-SUM($N455:U455),0)))),IF($N455="정액법",IF((Y$27-$I455)&lt;0,0,IF((Y$27-$I455)=0,$M455*$P455/12*(12-$J455+1),IF((Y$27-$I455)&lt;$O455,$M455*$P455,IF((Y$27-$I455)=$O455,$M455-SUM($Q455:X455),0))))))</f>
        <v>0</v>
      </c>
      <c r="Z455" s="88">
        <f>IF($N455="정률법",IF((Z$27-$I455)&lt;0,0,IF((Z$27-$I455)=0,$M455*$P455/12*(12-$J455+1),IF((Z$27-$I455)&lt;$O455,($M455-SUM($N455:V455))*$P455,IF((Z$27-$I455)=$O455,$M455-SUM($N455:V455),0)))),IF($N455="정액법",IF((Z$27-$I455)&lt;0,0,IF((Z$27-$I455)=0,$M455*$P455/12*(12-$J455+1),IF((Z$27-$I455)&lt;$O455,$M455*$P455,IF((Z$27-$I455)=$O455,$M455-SUM($Q455:Y455),0))))))</f>
        <v>0</v>
      </c>
      <c r="AA455" s="88">
        <f>IF($N455="정률법",IF((AA$27-$I455)&lt;0,0,IF((AA$27-$I455)=0,$M455*$P455/12*(12-$J455+1),IF((AA$27-$I455)&lt;$O455,($M455-SUM($N455:W455))*$P455,IF((AA$27-$I455)=$O455,$M455-SUM($N455:W455),0)))),IF($N455="정액법",IF((AA$27-$I455)&lt;0,0,IF((AA$27-$I455)=0,$M455*$P455/12*(12-$J455+1),IF((AA$27-$I455)&lt;$O455,$M455*$P455,IF((AA$27-$I455)=$O455,$M455-SUM($Q455:Z455),0))))))</f>
        <v>0</v>
      </c>
      <c r="AB455" s="88">
        <f>IF($N455="정률법",IF((AB$27-$I455)&lt;0,0,IF((AB$27-$I455)=0,$M455*$P455/12*(12-$J455+1),IF((AB$27-$I455)&lt;$O455,($M455-SUM($N455:X455))*$P455,IF((AB$27-$I455)=$O455,$M455-SUM($N455:X455),0)))),IF($N455="정액법",IF((AB$27-$I455)&lt;0,0,IF((AB$27-$I455)=0,$M455*$P455/12*(12-$J455+1),IF((AB$27-$I455)&lt;$O455,$M455*$P455,IF((AB$27-$I455)=$O455,$M455-SUM($Q455:AA455),0))))))</f>
        <v>0</v>
      </c>
      <c r="AC455" s="88">
        <f>IF($N455="정률법",IF((AC$27-$I455)&lt;0,0,IF((AC$27-$I455)=0,$M455*$P455/12*(12-$J455+1),IF((AC$27-$I455)&lt;$O455,($M455-SUM($N455:Y455))*$P455,IF((AC$27-$I455)=$O455,$M455-SUM($N455:Y455),0)))),IF($N455="정액법",IF((AC$27-$I455)&lt;0,0,IF((AC$27-$I455)=0,$M455*$P455/12*(12-$J455+1),IF((AC$27-$I455)&lt;$O455,$M455*$P455,IF((AC$27-$I455)=$O455,$M455-SUM($Q455:AB455),0))))))</f>
        <v>0</v>
      </c>
      <c r="AD455" s="88">
        <f>IF($N455="정률법",IF((AD$27-$I455)&lt;0,0,IF((AD$27-$I455)=0,$M455*$P455/12*(12-$J455+1),IF((AD$27-$I455)&lt;$O455,($M455-SUM($N455:Z455))*$P455,IF((AD$27-$I455)=$O455,$M455-SUM($N455:Z455),0)))),IF($N455="정액법",IF((AD$27-$I455)&lt;0,0,IF((AD$27-$I455)=0,$M455*$P455/12*(12-$J455+1),IF((AD$27-$I455)&lt;$O455,$M455*$P455,IF((AD$27-$I455)=$O455,$M455-SUM($Q455:AC455),0))))))</f>
        <v>0</v>
      </c>
      <c r="AE455" s="89"/>
      <c r="AF455" s="90">
        <f t="shared" si="249"/>
        <v>0</v>
      </c>
      <c r="AG455" s="88">
        <f t="shared" si="244"/>
        <v>0</v>
      </c>
      <c r="AH455" s="91">
        <f t="shared" si="245"/>
        <v>0</v>
      </c>
      <c r="AI455" s="77"/>
      <c r="AJ455" s="77"/>
      <c r="AK455" s="77"/>
      <c r="AL455" s="77"/>
      <c r="AM455" s="77"/>
      <c r="AN455" s="92"/>
    </row>
    <row r="456" spans="2:40" s="47" customFormat="1" ht="13.5" hidden="1" outlineLevel="2">
      <c r="B456" s="76">
        <v>7</v>
      </c>
      <c r="C456" s="77"/>
      <c r="D456" s="77"/>
      <c r="E456" s="78"/>
      <c r="F456" s="77"/>
      <c r="G456" s="191"/>
      <c r="H456" s="79"/>
      <c r="I456" s="80">
        <f t="shared" si="246"/>
        <v>1900</v>
      </c>
      <c r="J456" s="81" t="str">
        <f t="shared" si="247"/>
        <v>01</v>
      </c>
      <c r="K456" s="82"/>
      <c r="L456" s="140"/>
      <c r="M456" s="83">
        <f t="shared" si="248"/>
        <v>0</v>
      </c>
      <c r="N456" s="141" t="s">
        <v>65</v>
      </c>
      <c r="O456" s="85">
        <v>3</v>
      </c>
      <c r="P456" s="86">
        <f>IF($N456="정액법",VLOOKUP($O456,[1]Data!$J$3:$L$62,2),IF($N456="정률법",VLOOKUP($O456,[1]Data!$J$3:$L$62,3),"입력검증"))</f>
        <v>0.33300000000000002</v>
      </c>
      <c r="Q456" s="108"/>
      <c r="R456" s="108"/>
      <c r="S456" s="108"/>
      <c r="T456" s="108"/>
      <c r="U456" s="108"/>
      <c r="V456" s="108"/>
      <c r="W456" s="88">
        <f>IF($N456="정률법",IF((W$27-$I456)&lt;0,0,IF((W$27-$I456)=0,$M456*$P456/12*(12-$J456+1),IF((W$27-$I456)&lt;$O456,($M456-SUM($N456:S456))*$P456,IF((W$27-$I456)=$O456,$M456-SUM($N456:S456),0)))),IF($N456="정액법",IF((W$27-$I456)&lt;0,0,IF((W$27-$I456)=0,$M456*$P456/12*(12-$J456+1),IF((W$27-$I456)&lt;$O456,$M456*$P456,IF((W$27-$I456)=$O456,$M456-SUM($Q456:V456),0))))))</f>
        <v>0</v>
      </c>
      <c r="X456" s="88">
        <f>IF($N456="정률법",IF((X$27-$I456)&lt;0,0,IF((X$27-$I456)=0,$M456*$P456/12*(12-$J456+1),IF((X$27-$I456)&lt;$O456,($M456-SUM($N456:T456))*$P456,IF((X$27-$I456)=$O456,$M456-SUM($N456:T456),0)))),IF($N456="정액법",IF((X$27-$I456)&lt;0,0,IF((X$27-$I456)=0,$M456*$P456/12*(12-$J456+1),IF((X$27-$I456)&lt;$O456,$M456*$P456,IF((X$27-$I456)=$O456,$M456-SUM($Q456:W456),0))))))</f>
        <v>0</v>
      </c>
      <c r="Y456" s="88">
        <f>IF($N456="정률법",IF((Y$27-$I456)&lt;0,0,IF((Y$27-$I456)=0,$M456*$P456/12*(12-$J456+1),IF((Y$27-$I456)&lt;$O456,($M456-SUM($N456:U456))*$P456,IF((Y$27-$I456)=$O456,$M456-SUM($N456:U456),0)))),IF($N456="정액법",IF((Y$27-$I456)&lt;0,0,IF((Y$27-$I456)=0,$M456*$P456/12*(12-$J456+1),IF((Y$27-$I456)&lt;$O456,$M456*$P456,IF((Y$27-$I456)=$O456,$M456-SUM($Q456:X456),0))))))</f>
        <v>0</v>
      </c>
      <c r="Z456" s="88">
        <f>IF($N456="정률법",IF((Z$27-$I456)&lt;0,0,IF((Z$27-$I456)=0,$M456*$P456/12*(12-$J456+1),IF((Z$27-$I456)&lt;$O456,($M456-SUM($N456:V456))*$P456,IF((Z$27-$I456)=$O456,$M456-SUM($N456:V456),0)))),IF($N456="정액법",IF((Z$27-$I456)&lt;0,0,IF((Z$27-$I456)=0,$M456*$P456/12*(12-$J456+1),IF((Z$27-$I456)&lt;$O456,$M456*$P456,IF((Z$27-$I456)=$O456,$M456-SUM($Q456:Y456),0))))))</f>
        <v>0</v>
      </c>
      <c r="AA456" s="88">
        <f>IF($N456="정률법",IF((AA$27-$I456)&lt;0,0,IF((AA$27-$I456)=0,$M456*$P456/12*(12-$J456+1),IF((AA$27-$I456)&lt;$O456,($M456-SUM($N456:W456))*$P456,IF((AA$27-$I456)=$O456,$M456-SUM($N456:W456),0)))),IF($N456="정액법",IF((AA$27-$I456)&lt;0,0,IF((AA$27-$I456)=0,$M456*$P456/12*(12-$J456+1),IF((AA$27-$I456)&lt;$O456,$M456*$P456,IF((AA$27-$I456)=$O456,$M456-SUM($Q456:Z456),0))))))</f>
        <v>0</v>
      </c>
      <c r="AB456" s="88">
        <f>IF($N456="정률법",IF((AB$27-$I456)&lt;0,0,IF((AB$27-$I456)=0,$M456*$P456/12*(12-$J456+1),IF((AB$27-$I456)&lt;$O456,($M456-SUM($N456:X456))*$P456,IF((AB$27-$I456)=$O456,$M456-SUM($N456:X456),0)))),IF($N456="정액법",IF((AB$27-$I456)&lt;0,0,IF((AB$27-$I456)=0,$M456*$P456/12*(12-$J456+1),IF((AB$27-$I456)&lt;$O456,$M456*$P456,IF((AB$27-$I456)=$O456,$M456-SUM($Q456:AA456),0))))))</f>
        <v>0</v>
      </c>
      <c r="AC456" s="88">
        <f>IF($N456="정률법",IF((AC$27-$I456)&lt;0,0,IF((AC$27-$I456)=0,$M456*$P456/12*(12-$J456+1),IF((AC$27-$I456)&lt;$O456,($M456-SUM($N456:Y456))*$P456,IF((AC$27-$I456)=$O456,$M456-SUM($N456:Y456),0)))),IF($N456="정액법",IF((AC$27-$I456)&lt;0,0,IF((AC$27-$I456)=0,$M456*$P456/12*(12-$J456+1),IF((AC$27-$I456)&lt;$O456,$M456*$P456,IF((AC$27-$I456)=$O456,$M456-SUM($Q456:AB456),0))))))</f>
        <v>0</v>
      </c>
      <c r="AD456" s="88">
        <f>IF($N456="정률법",IF((AD$27-$I456)&lt;0,0,IF((AD$27-$I456)=0,$M456*$P456/12*(12-$J456+1),IF((AD$27-$I456)&lt;$O456,($M456-SUM($N456:Z456))*$P456,IF((AD$27-$I456)=$O456,$M456-SUM($N456:Z456),0)))),IF($N456="정액법",IF((AD$27-$I456)&lt;0,0,IF((AD$27-$I456)=0,$M456*$P456/12*(12-$J456+1),IF((AD$27-$I456)&lt;$O456,$M456*$P456,IF((AD$27-$I456)=$O456,$M456-SUM($Q456:AC456),0))))))</f>
        <v>0</v>
      </c>
      <c r="AE456" s="89"/>
      <c r="AF456" s="90">
        <f t="shared" si="249"/>
        <v>0</v>
      </c>
      <c r="AG456" s="88">
        <f t="shared" si="244"/>
        <v>0</v>
      </c>
      <c r="AH456" s="91">
        <f t="shared" si="245"/>
        <v>0</v>
      </c>
      <c r="AI456" s="77"/>
      <c r="AJ456" s="77"/>
      <c r="AK456" s="77"/>
      <c r="AL456" s="77"/>
      <c r="AM456" s="77"/>
      <c r="AN456" s="92"/>
    </row>
    <row r="457" spans="2:40" s="47" customFormat="1" ht="13.5" hidden="1" outlineLevel="2">
      <c r="B457" s="76">
        <v>8</v>
      </c>
      <c r="C457" s="77"/>
      <c r="D457" s="77"/>
      <c r="E457" s="78"/>
      <c r="F457" s="77"/>
      <c r="G457" s="191"/>
      <c r="H457" s="79"/>
      <c r="I457" s="80">
        <f t="shared" si="246"/>
        <v>1900</v>
      </c>
      <c r="J457" s="81" t="str">
        <f t="shared" si="247"/>
        <v>01</v>
      </c>
      <c r="K457" s="82"/>
      <c r="L457" s="140"/>
      <c r="M457" s="83">
        <f t="shared" si="248"/>
        <v>0</v>
      </c>
      <c r="N457" s="141" t="s">
        <v>65</v>
      </c>
      <c r="O457" s="85">
        <v>3</v>
      </c>
      <c r="P457" s="86">
        <f>IF($N457="정액법",VLOOKUP($O457,[1]Data!$J$3:$L$62,2),IF($N457="정률법",VLOOKUP($O457,[1]Data!$J$3:$L$62,3),"입력검증"))</f>
        <v>0.33300000000000002</v>
      </c>
      <c r="Q457" s="108"/>
      <c r="R457" s="108"/>
      <c r="S457" s="108"/>
      <c r="T457" s="108"/>
      <c r="U457" s="108"/>
      <c r="V457" s="108"/>
      <c r="W457" s="88">
        <f>IF($N457="정률법",IF((W$27-$I457)&lt;0,0,IF((W$27-$I457)=0,$M457*$P457/12*(12-$J457+1),IF((W$27-$I457)&lt;$O457,($M457-SUM($N457:S457))*$P457,IF((W$27-$I457)=$O457,$M457-SUM($N457:S457),0)))),IF($N457="정액법",IF((W$27-$I457)&lt;0,0,IF((W$27-$I457)=0,$M457*$P457/12*(12-$J457+1),IF((W$27-$I457)&lt;$O457,$M457*$P457,IF((W$27-$I457)=$O457,$M457-SUM($Q457:V457),0))))))</f>
        <v>0</v>
      </c>
      <c r="X457" s="88">
        <f>IF($N457="정률법",IF((X$27-$I457)&lt;0,0,IF((X$27-$I457)=0,$M457*$P457/12*(12-$J457+1),IF((X$27-$I457)&lt;$O457,($M457-SUM($N457:T457))*$P457,IF((X$27-$I457)=$O457,$M457-SUM($N457:T457),0)))),IF($N457="정액법",IF((X$27-$I457)&lt;0,0,IF((X$27-$I457)=0,$M457*$P457/12*(12-$J457+1),IF((X$27-$I457)&lt;$O457,$M457*$P457,IF((X$27-$I457)=$O457,$M457-SUM($Q457:W457),0))))))</f>
        <v>0</v>
      </c>
      <c r="Y457" s="88">
        <f>IF($N457="정률법",IF((Y$27-$I457)&lt;0,0,IF((Y$27-$I457)=0,$M457*$P457/12*(12-$J457+1),IF((Y$27-$I457)&lt;$O457,($M457-SUM($N457:U457))*$P457,IF((Y$27-$I457)=$O457,$M457-SUM($N457:U457),0)))),IF($N457="정액법",IF((Y$27-$I457)&lt;0,0,IF((Y$27-$I457)=0,$M457*$P457/12*(12-$J457+1),IF((Y$27-$I457)&lt;$O457,$M457*$P457,IF((Y$27-$I457)=$O457,$M457-SUM($Q457:X457),0))))))</f>
        <v>0</v>
      </c>
      <c r="Z457" s="88">
        <f>IF($N457="정률법",IF((Z$27-$I457)&lt;0,0,IF((Z$27-$I457)=0,$M457*$P457/12*(12-$J457+1),IF((Z$27-$I457)&lt;$O457,($M457-SUM($N457:V457))*$P457,IF((Z$27-$I457)=$O457,$M457-SUM($N457:V457),0)))),IF($N457="정액법",IF((Z$27-$I457)&lt;0,0,IF((Z$27-$I457)=0,$M457*$P457/12*(12-$J457+1),IF((Z$27-$I457)&lt;$O457,$M457*$P457,IF((Z$27-$I457)=$O457,$M457-SUM($Q457:Y457),0))))))</f>
        <v>0</v>
      </c>
      <c r="AA457" s="88">
        <f>IF($N457="정률법",IF((AA$27-$I457)&lt;0,0,IF((AA$27-$I457)=0,$M457*$P457/12*(12-$J457+1),IF((AA$27-$I457)&lt;$O457,($M457-SUM($N457:W457))*$P457,IF((AA$27-$I457)=$O457,$M457-SUM($N457:W457),0)))),IF($N457="정액법",IF((AA$27-$I457)&lt;0,0,IF((AA$27-$I457)=0,$M457*$P457/12*(12-$J457+1),IF((AA$27-$I457)&lt;$O457,$M457*$P457,IF((AA$27-$I457)=$O457,$M457-SUM($Q457:Z457),0))))))</f>
        <v>0</v>
      </c>
      <c r="AB457" s="88">
        <f>IF($N457="정률법",IF((AB$27-$I457)&lt;0,0,IF((AB$27-$I457)=0,$M457*$P457/12*(12-$J457+1),IF((AB$27-$I457)&lt;$O457,($M457-SUM($N457:X457))*$P457,IF((AB$27-$I457)=$O457,$M457-SUM($N457:X457),0)))),IF($N457="정액법",IF((AB$27-$I457)&lt;0,0,IF((AB$27-$I457)=0,$M457*$P457/12*(12-$J457+1),IF((AB$27-$I457)&lt;$O457,$M457*$P457,IF((AB$27-$I457)=$O457,$M457-SUM($Q457:AA457),0))))))</f>
        <v>0</v>
      </c>
      <c r="AC457" s="88">
        <f>IF($N457="정률법",IF((AC$27-$I457)&lt;0,0,IF((AC$27-$I457)=0,$M457*$P457/12*(12-$J457+1),IF((AC$27-$I457)&lt;$O457,($M457-SUM($N457:Y457))*$P457,IF((AC$27-$I457)=$O457,$M457-SUM($N457:Y457),0)))),IF($N457="정액법",IF((AC$27-$I457)&lt;0,0,IF((AC$27-$I457)=0,$M457*$P457/12*(12-$J457+1),IF((AC$27-$I457)&lt;$O457,$M457*$P457,IF((AC$27-$I457)=$O457,$M457-SUM($Q457:AB457),0))))))</f>
        <v>0</v>
      </c>
      <c r="AD457" s="88">
        <f>IF($N457="정률법",IF((AD$27-$I457)&lt;0,0,IF((AD$27-$I457)=0,$M457*$P457/12*(12-$J457+1),IF((AD$27-$I457)&lt;$O457,($M457-SUM($N457:Z457))*$P457,IF((AD$27-$I457)=$O457,$M457-SUM($N457:Z457),0)))),IF($N457="정액법",IF((AD$27-$I457)&lt;0,0,IF((AD$27-$I457)=0,$M457*$P457/12*(12-$J457+1),IF((AD$27-$I457)&lt;$O457,$M457*$P457,IF((AD$27-$I457)=$O457,$M457-SUM($Q457:AC457),0))))))</f>
        <v>0</v>
      </c>
      <c r="AE457" s="89"/>
      <c r="AF457" s="90">
        <f t="shared" si="249"/>
        <v>0</v>
      </c>
      <c r="AG457" s="88">
        <f t="shared" si="244"/>
        <v>0</v>
      </c>
      <c r="AH457" s="91">
        <f t="shared" si="245"/>
        <v>0</v>
      </c>
      <c r="AI457" s="77"/>
      <c r="AJ457" s="77"/>
      <c r="AK457" s="77"/>
      <c r="AL457" s="77"/>
      <c r="AM457" s="77"/>
      <c r="AN457" s="92"/>
    </row>
    <row r="458" spans="2:40" s="47" customFormat="1" ht="13.5" hidden="1" outlineLevel="2">
      <c r="B458" s="76">
        <v>9</v>
      </c>
      <c r="C458" s="77"/>
      <c r="D458" s="77"/>
      <c r="E458" s="78"/>
      <c r="F458" s="77"/>
      <c r="G458" s="191"/>
      <c r="H458" s="79"/>
      <c r="I458" s="80">
        <f t="shared" si="246"/>
        <v>1900</v>
      </c>
      <c r="J458" s="81" t="str">
        <f t="shared" si="247"/>
        <v>01</v>
      </c>
      <c r="K458" s="82"/>
      <c r="L458" s="140"/>
      <c r="M458" s="83">
        <f t="shared" si="248"/>
        <v>0</v>
      </c>
      <c r="N458" s="141" t="s">
        <v>65</v>
      </c>
      <c r="O458" s="85">
        <v>3</v>
      </c>
      <c r="P458" s="86">
        <f>IF($N458="정액법",VLOOKUP($O458,[1]Data!$J$3:$L$62,2),IF($N458="정률법",VLOOKUP($O458,[1]Data!$J$3:$L$62,3),"입력검증"))</f>
        <v>0.33300000000000002</v>
      </c>
      <c r="Q458" s="108"/>
      <c r="R458" s="108"/>
      <c r="S458" s="108"/>
      <c r="T458" s="108"/>
      <c r="U458" s="108"/>
      <c r="V458" s="108"/>
      <c r="W458" s="88">
        <f>IF($N458="정률법",IF((W$27-$I458)&lt;0,0,IF((W$27-$I458)=0,$M458*$P458/12*(12-$J458+1),IF((W$27-$I458)&lt;$O458,($M458-SUM($N458:S458))*$P458,IF((W$27-$I458)=$O458,$M458-SUM($N458:S458),0)))),IF($N458="정액법",IF((W$27-$I458)&lt;0,0,IF((W$27-$I458)=0,$M458*$P458/12*(12-$J458+1),IF((W$27-$I458)&lt;$O458,$M458*$P458,IF((W$27-$I458)=$O458,$M458-SUM($Q458:V458),0))))))</f>
        <v>0</v>
      </c>
      <c r="X458" s="88">
        <f>IF($N458="정률법",IF((X$27-$I458)&lt;0,0,IF((X$27-$I458)=0,$M458*$P458/12*(12-$J458+1),IF((X$27-$I458)&lt;$O458,($M458-SUM($N458:T458))*$P458,IF((X$27-$I458)=$O458,$M458-SUM($N458:T458),0)))),IF($N458="정액법",IF((X$27-$I458)&lt;0,0,IF((X$27-$I458)=0,$M458*$P458/12*(12-$J458+1),IF((X$27-$I458)&lt;$O458,$M458*$P458,IF((X$27-$I458)=$O458,$M458-SUM($Q458:W458),0))))))</f>
        <v>0</v>
      </c>
      <c r="Y458" s="88">
        <f>IF($N458="정률법",IF((Y$27-$I458)&lt;0,0,IF((Y$27-$I458)=0,$M458*$P458/12*(12-$J458+1),IF((Y$27-$I458)&lt;$O458,($M458-SUM($N458:U458))*$P458,IF((Y$27-$I458)=$O458,$M458-SUM($N458:U458),0)))),IF($N458="정액법",IF((Y$27-$I458)&lt;0,0,IF((Y$27-$I458)=0,$M458*$P458/12*(12-$J458+1),IF((Y$27-$I458)&lt;$O458,$M458*$P458,IF((Y$27-$I458)=$O458,$M458-SUM($Q458:X458),0))))))</f>
        <v>0</v>
      </c>
      <c r="Z458" s="88">
        <f>IF($N458="정률법",IF((Z$27-$I458)&lt;0,0,IF((Z$27-$I458)=0,$M458*$P458/12*(12-$J458+1),IF((Z$27-$I458)&lt;$O458,($M458-SUM($N458:V458))*$P458,IF((Z$27-$I458)=$O458,$M458-SUM($N458:V458),0)))),IF($N458="정액법",IF((Z$27-$I458)&lt;0,0,IF((Z$27-$I458)=0,$M458*$P458/12*(12-$J458+1),IF((Z$27-$I458)&lt;$O458,$M458*$P458,IF((Z$27-$I458)=$O458,$M458-SUM($Q458:Y458),0))))))</f>
        <v>0</v>
      </c>
      <c r="AA458" s="88">
        <f>IF($N458="정률법",IF((AA$27-$I458)&lt;0,0,IF((AA$27-$I458)=0,$M458*$P458/12*(12-$J458+1),IF((AA$27-$I458)&lt;$O458,($M458-SUM($N458:W458))*$P458,IF((AA$27-$I458)=$O458,$M458-SUM($N458:W458),0)))),IF($N458="정액법",IF((AA$27-$I458)&lt;0,0,IF((AA$27-$I458)=0,$M458*$P458/12*(12-$J458+1),IF((AA$27-$I458)&lt;$O458,$M458*$P458,IF((AA$27-$I458)=$O458,$M458-SUM($Q458:Z458),0))))))</f>
        <v>0</v>
      </c>
      <c r="AB458" s="88">
        <f>IF($N458="정률법",IF((AB$27-$I458)&lt;0,0,IF((AB$27-$I458)=0,$M458*$P458/12*(12-$J458+1),IF((AB$27-$I458)&lt;$O458,($M458-SUM($N458:X458))*$P458,IF((AB$27-$I458)=$O458,$M458-SUM($N458:X458),0)))),IF($N458="정액법",IF((AB$27-$I458)&lt;0,0,IF((AB$27-$I458)=0,$M458*$P458/12*(12-$J458+1),IF((AB$27-$I458)&lt;$O458,$M458*$P458,IF((AB$27-$I458)=$O458,$M458-SUM($Q458:AA458),0))))))</f>
        <v>0</v>
      </c>
      <c r="AC458" s="88">
        <f>IF($N458="정률법",IF((AC$27-$I458)&lt;0,0,IF((AC$27-$I458)=0,$M458*$P458/12*(12-$J458+1),IF((AC$27-$I458)&lt;$O458,($M458-SUM($N458:Y458))*$P458,IF((AC$27-$I458)=$O458,$M458-SUM($N458:Y458),0)))),IF($N458="정액법",IF((AC$27-$I458)&lt;0,0,IF((AC$27-$I458)=0,$M458*$P458/12*(12-$J458+1),IF((AC$27-$I458)&lt;$O458,$M458*$P458,IF((AC$27-$I458)=$O458,$M458-SUM($Q458:AB458),0))))))</f>
        <v>0</v>
      </c>
      <c r="AD458" s="88">
        <f>IF($N458="정률법",IF((AD$27-$I458)&lt;0,0,IF((AD$27-$I458)=0,$M458*$P458/12*(12-$J458+1),IF((AD$27-$I458)&lt;$O458,($M458-SUM($N458:Z458))*$P458,IF((AD$27-$I458)=$O458,$M458-SUM($N458:Z458),0)))),IF($N458="정액법",IF((AD$27-$I458)&lt;0,0,IF((AD$27-$I458)=0,$M458*$P458/12*(12-$J458+1),IF((AD$27-$I458)&lt;$O458,$M458*$P458,IF((AD$27-$I458)=$O458,$M458-SUM($Q458:AC458),0))))))</f>
        <v>0</v>
      </c>
      <c r="AE458" s="89"/>
      <c r="AF458" s="90">
        <f t="shared" si="249"/>
        <v>0</v>
      </c>
      <c r="AG458" s="88">
        <f t="shared" si="244"/>
        <v>0</v>
      </c>
      <c r="AH458" s="91">
        <f t="shared" si="245"/>
        <v>0</v>
      </c>
      <c r="AI458" s="77"/>
      <c r="AJ458" s="77"/>
      <c r="AK458" s="77"/>
      <c r="AL458" s="77"/>
      <c r="AM458" s="77"/>
      <c r="AN458" s="92"/>
    </row>
    <row r="459" spans="2:40" s="47" customFormat="1" ht="13.5" hidden="1" outlineLevel="2">
      <c r="B459" s="76">
        <v>10</v>
      </c>
      <c r="C459" s="77"/>
      <c r="D459" s="77"/>
      <c r="E459" s="78"/>
      <c r="F459" s="77"/>
      <c r="G459" s="191"/>
      <c r="H459" s="79"/>
      <c r="I459" s="80">
        <f t="shared" si="246"/>
        <v>1900</v>
      </c>
      <c r="J459" s="81" t="str">
        <f t="shared" si="247"/>
        <v>01</v>
      </c>
      <c r="K459" s="82"/>
      <c r="L459" s="140"/>
      <c r="M459" s="83">
        <f t="shared" si="248"/>
        <v>0</v>
      </c>
      <c r="N459" s="141" t="s">
        <v>65</v>
      </c>
      <c r="O459" s="85">
        <v>3</v>
      </c>
      <c r="P459" s="86">
        <f>IF($N459="정액법",VLOOKUP($O459,[1]Data!$J$3:$L$62,2),IF($N459="정률법",VLOOKUP($O459,[1]Data!$J$3:$L$62,3),"입력검증"))</f>
        <v>0.33300000000000002</v>
      </c>
      <c r="Q459" s="108"/>
      <c r="R459" s="108"/>
      <c r="S459" s="108"/>
      <c r="T459" s="108"/>
      <c r="U459" s="108"/>
      <c r="V459" s="108"/>
      <c r="W459" s="88">
        <f>IF($N459="정률법",IF((W$27-$I459)&lt;0,0,IF((W$27-$I459)=0,$M459*$P459/12*(12-$J459+1),IF((W$27-$I459)&lt;$O459,($M459-SUM($N459:S459))*$P459,IF((W$27-$I459)=$O459,$M459-SUM($N459:S459),0)))),IF($N459="정액법",IF((W$27-$I459)&lt;0,0,IF((W$27-$I459)=0,$M459*$P459/12*(12-$J459+1),IF((W$27-$I459)&lt;$O459,$M459*$P459,IF((W$27-$I459)=$O459,$M459-SUM($Q459:V459),0))))))</f>
        <v>0</v>
      </c>
      <c r="X459" s="88">
        <f>IF($N459="정률법",IF((X$27-$I459)&lt;0,0,IF((X$27-$I459)=0,$M459*$P459/12*(12-$J459+1),IF((X$27-$I459)&lt;$O459,($M459-SUM($N459:T459))*$P459,IF((X$27-$I459)=$O459,$M459-SUM($N459:T459),0)))),IF($N459="정액법",IF((X$27-$I459)&lt;0,0,IF((X$27-$I459)=0,$M459*$P459/12*(12-$J459+1),IF((X$27-$I459)&lt;$O459,$M459*$P459,IF((X$27-$I459)=$O459,$M459-SUM($Q459:W459),0))))))</f>
        <v>0</v>
      </c>
      <c r="Y459" s="88">
        <f>IF($N459="정률법",IF((Y$27-$I459)&lt;0,0,IF((Y$27-$I459)=0,$M459*$P459/12*(12-$J459+1),IF((Y$27-$I459)&lt;$O459,($M459-SUM($N459:U459))*$P459,IF((Y$27-$I459)=$O459,$M459-SUM($N459:U459),0)))),IF($N459="정액법",IF((Y$27-$I459)&lt;0,0,IF((Y$27-$I459)=0,$M459*$P459/12*(12-$J459+1),IF((Y$27-$I459)&lt;$O459,$M459*$P459,IF((Y$27-$I459)=$O459,$M459-SUM($Q459:X459),0))))))</f>
        <v>0</v>
      </c>
      <c r="Z459" s="88">
        <f>IF($N459="정률법",IF((Z$27-$I459)&lt;0,0,IF((Z$27-$I459)=0,$M459*$P459/12*(12-$J459+1),IF((Z$27-$I459)&lt;$O459,($M459-SUM($N459:V459))*$P459,IF((Z$27-$I459)=$O459,$M459-SUM($N459:V459),0)))),IF($N459="정액법",IF((Z$27-$I459)&lt;0,0,IF((Z$27-$I459)=0,$M459*$P459/12*(12-$J459+1),IF((Z$27-$I459)&lt;$O459,$M459*$P459,IF((Z$27-$I459)=$O459,$M459-SUM($Q459:Y459),0))))))</f>
        <v>0</v>
      </c>
      <c r="AA459" s="88">
        <f>IF($N459="정률법",IF((AA$27-$I459)&lt;0,0,IF((AA$27-$I459)=0,$M459*$P459/12*(12-$J459+1),IF((AA$27-$I459)&lt;$O459,($M459-SUM($N459:W459))*$P459,IF((AA$27-$I459)=$O459,$M459-SUM($N459:W459),0)))),IF($N459="정액법",IF((AA$27-$I459)&lt;0,0,IF((AA$27-$I459)=0,$M459*$P459/12*(12-$J459+1),IF((AA$27-$I459)&lt;$O459,$M459*$P459,IF((AA$27-$I459)=$O459,$M459-SUM($Q459:Z459),0))))))</f>
        <v>0</v>
      </c>
      <c r="AB459" s="88">
        <f>IF($N459="정률법",IF((AB$27-$I459)&lt;0,0,IF((AB$27-$I459)=0,$M459*$P459/12*(12-$J459+1),IF((AB$27-$I459)&lt;$O459,($M459-SUM($N459:X459))*$P459,IF((AB$27-$I459)=$O459,$M459-SUM($N459:X459),0)))),IF($N459="정액법",IF((AB$27-$I459)&lt;0,0,IF((AB$27-$I459)=0,$M459*$P459/12*(12-$J459+1),IF((AB$27-$I459)&lt;$O459,$M459*$P459,IF((AB$27-$I459)=$O459,$M459-SUM($Q459:AA459),0))))))</f>
        <v>0</v>
      </c>
      <c r="AC459" s="88">
        <f>IF($N459="정률법",IF((AC$27-$I459)&lt;0,0,IF((AC$27-$I459)=0,$M459*$P459/12*(12-$J459+1),IF((AC$27-$I459)&lt;$O459,($M459-SUM($N459:Y459))*$P459,IF((AC$27-$I459)=$O459,$M459-SUM($N459:Y459),0)))),IF($N459="정액법",IF((AC$27-$I459)&lt;0,0,IF((AC$27-$I459)=0,$M459*$P459/12*(12-$J459+1),IF((AC$27-$I459)&lt;$O459,$M459*$P459,IF((AC$27-$I459)=$O459,$M459-SUM($Q459:AB459),0))))))</f>
        <v>0</v>
      </c>
      <c r="AD459" s="88">
        <f>IF($N459="정률법",IF((AD$27-$I459)&lt;0,0,IF((AD$27-$I459)=0,$M459*$P459/12*(12-$J459+1),IF((AD$27-$I459)&lt;$O459,($M459-SUM($N459:Z459))*$P459,IF((AD$27-$I459)=$O459,$M459-SUM($N459:Z459),0)))),IF($N459="정액법",IF((AD$27-$I459)&lt;0,0,IF((AD$27-$I459)=0,$M459*$P459/12*(12-$J459+1),IF((AD$27-$I459)&lt;$O459,$M459*$P459,IF((AD$27-$I459)=$O459,$M459-SUM($Q459:AC459),0))))))</f>
        <v>0</v>
      </c>
      <c r="AE459" s="89"/>
      <c r="AF459" s="90">
        <f t="shared" si="249"/>
        <v>0</v>
      </c>
      <c r="AG459" s="88">
        <f t="shared" si="244"/>
        <v>0</v>
      </c>
      <c r="AH459" s="91">
        <f t="shared" si="245"/>
        <v>0</v>
      </c>
      <c r="AI459" s="77"/>
      <c r="AJ459" s="77"/>
      <c r="AK459" s="77"/>
      <c r="AL459" s="77"/>
      <c r="AM459" s="77"/>
      <c r="AN459" s="92"/>
    </row>
    <row r="460" spans="2:40" s="47" customFormat="1" ht="13.5" hidden="1" outlineLevel="1">
      <c r="B460" s="94"/>
      <c r="C460" s="95" t="s">
        <v>66</v>
      </c>
      <c r="D460" s="94"/>
      <c r="E460" s="96"/>
      <c r="F460" s="94"/>
      <c r="G460" s="97">
        <f>+G450</f>
        <v>2017</v>
      </c>
      <c r="H460" s="98"/>
      <c r="I460" s="98"/>
      <c r="J460" s="98"/>
      <c r="K460" s="99">
        <f>SUM(K450:K459)</f>
        <v>0</v>
      </c>
      <c r="L460" s="99">
        <f>SUM(L450:L459)</f>
        <v>0</v>
      </c>
      <c r="M460" s="99">
        <f>SUM(M450:M459)</f>
        <v>0</v>
      </c>
      <c r="N460" s="96"/>
      <c r="O460" s="96"/>
      <c r="P460" s="100"/>
      <c r="Q460" s="101">
        <f>SUM(N450:N459)</f>
        <v>0</v>
      </c>
      <c r="R460" s="101">
        <f t="shared" ref="R460:AD460" si="250">SUM(R450:R459)</f>
        <v>0</v>
      </c>
      <c r="S460" s="101">
        <f t="shared" si="250"/>
        <v>0</v>
      </c>
      <c r="T460" s="101">
        <f t="shared" si="250"/>
        <v>0</v>
      </c>
      <c r="U460" s="101">
        <f t="shared" si="250"/>
        <v>0</v>
      </c>
      <c r="V460" s="101">
        <f t="shared" si="250"/>
        <v>0</v>
      </c>
      <c r="W460" s="101">
        <f t="shared" si="250"/>
        <v>0</v>
      </c>
      <c r="X460" s="101">
        <f t="shared" si="250"/>
        <v>0</v>
      </c>
      <c r="Y460" s="101">
        <f t="shared" si="250"/>
        <v>0</v>
      </c>
      <c r="Z460" s="101">
        <f t="shared" si="250"/>
        <v>0</v>
      </c>
      <c r="AA460" s="101">
        <f t="shared" si="250"/>
        <v>0</v>
      </c>
      <c r="AB460" s="101">
        <f t="shared" si="250"/>
        <v>0</v>
      </c>
      <c r="AC460" s="101">
        <f t="shared" si="250"/>
        <v>0</v>
      </c>
      <c r="AD460" s="102">
        <f t="shared" si="250"/>
        <v>0</v>
      </c>
      <c r="AE460" s="103"/>
      <c r="AF460" s="104">
        <f>SUM(AF450:AF459)</f>
        <v>0</v>
      </c>
      <c r="AG460" s="101">
        <f>SUM(AG450:AG459)</f>
        <v>0</v>
      </c>
      <c r="AH460" s="105">
        <f>SUM(AH450:AH459)</f>
        <v>0</v>
      </c>
      <c r="AI460" s="101"/>
      <c r="AJ460" s="101"/>
      <c r="AK460" s="101"/>
      <c r="AL460" s="101"/>
      <c r="AM460" s="101"/>
      <c r="AN460" s="106"/>
    </row>
    <row r="461" spans="2:40" s="47" customFormat="1" ht="13.5" hidden="1" outlineLevel="2">
      <c r="B461" s="76">
        <v>1</v>
      </c>
      <c r="C461" s="77"/>
      <c r="D461" s="77"/>
      <c r="E461" s="78"/>
      <c r="F461" s="77"/>
      <c r="G461" s="191">
        <v>2018</v>
      </c>
      <c r="H461" s="79"/>
      <c r="I461" s="80">
        <f>VALUE(LEFT(TEXT($H461,"yyyy-mm-dd"),4))</f>
        <v>1900</v>
      </c>
      <c r="J461" s="81" t="str">
        <f>MID(TEXT($H461,"yyyy-mm-dd"),6,2)</f>
        <v>01</v>
      </c>
      <c r="K461" s="82"/>
      <c r="L461" s="140"/>
      <c r="M461" s="83">
        <f>K461+L461</f>
        <v>0</v>
      </c>
      <c r="N461" s="141" t="s">
        <v>65</v>
      </c>
      <c r="O461" s="85">
        <v>3</v>
      </c>
      <c r="P461" s="86">
        <f>IF($N461="정액법",VLOOKUP($O461,[1]Data!$J$3:$L$62,2),IF($N461="정률법",VLOOKUP($O461,[1]Data!$J$3:$L$62,3),"입력검증"))</f>
        <v>0.33300000000000002</v>
      </c>
      <c r="Q461" s="108"/>
      <c r="R461" s="108"/>
      <c r="S461" s="108"/>
      <c r="T461" s="108"/>
      <c r="U461" s="108"/>
      <c r="V461" s="108"/>
      <c r="W461" s="108"/>
      <c r="X461" s="88">
        <f>IF($N461="정률법",IF((X$27-$I461)&lt;0,0,IF((X$27-$I461)=0,$M461*$P461/12*(12-$J461+1),IF((X$27-$I461)&lt;$O461,($M461-SUM($N461:T461))*$P461,IF((X$27-$I461)=$O461,$M461-SUM($N461:T461),0)))),IF($N461="정액법",IF((X$27-$I461)&lt;0,0,IF((X$27-$I461)=0,$M461*$P461/12*(12-$J461+1),IF((X$27-$I461)&lt;$O461,$M461*$P461,IF((X$27-$I461)=$O461,$M461-SUM($Q461:W461),0))))))</f>
        <v>0</v>
      </c>
      <c r="Y461" s="88">
        <f>IF($N461="정률법",IF((Y$27-$I461)&lt;0,0,IF((Y$27-$I461)=0,$M461*$P461/12*(12-$J461+1),IF((Y$27-$I461)&lt;$O461,($M461-SUM($N461:U461))*$P461,IF((Y$27-$I461)=$O461,$M461-SUM($N461:U461),0)))),IF($N461="정액법",IF((Y$27-$I461)&lt;0,0,IF((Y$27-$I461)=0,$M461*$P461/12*(12-$J461+1),IF((Y$27-$I461)&lt;$O461,$M461*$P461,IF((Y$27-$I461)=$O461,$M461-SUM($Q461:X461),0))))))</f>
        <v>0</v>
      </c>
      <c r="Z461" s="88">
        <f>IF($N461="정률법",IF((Z$27-$I461)&lt;0,0,IF((Z$27-$I461)=0,$M461*$P461/12*(12-$J461+1),IF((Z$27-$I461)&lt;$O461,($M461-SUM($N461:V461))*$P461,IF((Z$27-$I461)=$O461,$M461-SUM($N461:V461),0)))),IF($N461="정액법",IF((Z$27-$I461)&lt;0,0,IF((Z$27-$I461)=0,$M461*$P461/12*(12-$J461+1),IF((Z$27-$I461)&lt;$O461,$M461*$P461,IF((Z$27-$I461)=$O461,$M461-SUM($Q461:Y461),0))))))</f>
        <v>0</v>
      </c>
      <c r="AA461" s="88">
        <f>IF($N461="정률법",IF((AA$27-$I461)&lt;0,0,IF((AA$27-$I461)=0,$M461*$P461/12*(12-$J461+1),IF((AA$27-$I461)&lt;$O461,($M461-SUM($N461:W461))*$P461,IF((AA$27-$I461)=$O461,$M461-SUM($N461:W461),0)))),IF($N461="정액법",IF((AA$27-$I461)&lt;0,0,IF((AA$27-$I461)=0,$M461*$P461/12*(12-$J461+1),IF((AA$27-$I461)&lt;$O461,$M461*$P461,IF((AA$27-$I461)=$O461,$M461-SUM($Q461:Z461),0))))))</f>
        <v>0</v>
      </c>
      <c r="AB461" s="88">
        <f>IF($N461="정률법",IF((AB$27-$I461)&lt;0,0,IF((AB$27-$I461)=0,$M461*$P461/12*(12-$J461+1),IF((AB$27-$I461)&lt;$O461,($M461-SUM($N461:X461))*$P461,IF((AB$27-$I461)=$O461,$M461-SUM($N461:X461),0)))),IF($N461="정액법",IF((AB$27-$I461)&lt;0,0,IF((AB$27-$I461)=0,$M461*$P461/12*(12-$J461+1),IF((AB$27-$I461)&lt;$O461,$M461*$P461,IF((AB$27-$I461)=$O461,$M461-SUM($Q461:AA461),0))))))</f>
        <v>0</v>
      </c>
      <c r="AC461" s="88">
        <f>IF($N461="정률법",IF((AC$27-$I461)&lt;0,0,IF((AC$27-$I461)=0,$M461*$P461/12*(12-$J461+1),IF((AC$27-$I461)&lt;$O461,($M461-SUM($N461:Y461))*$P461,IF((AC$27-$I461)=$O461,$M461-SUM($N461:Y461),0)))),IF($N461="정액법",IF((AC$27-$I461)&lt;0,0,IF((AC$27-$I461)=0,$M461*$P461/12*(12-$J461+1),IF((AC$27-$I461)&lt;$O461,$M461*$P461,IF((AC$27-$I461)=$O461,$M461-SUM($Q461:AB461),0))))))</f>
        <v>0</v>
      </c>
      <c r="AD461" s="88">
        <f>IF($N461="정률법",IF((AD$27-$I461)&lt;0,0,IF((AD$27-$I461)=0,$M461*$P461/12*(12-$J461+1),IF((AD$27-$I461)&lt;$O461,($M461-SUM($N461:Z461))*$P461,IF((AD$27-$I461)=$O461,$M461-SUM($N461:Z461),0)))),IF($N461="정액법",IF((AD$27-$I461)&lt;0,0,IF((AD$27-$I461)=0,$M461*$P461/12*(12-$J461+1),IF((AD$27-$I461)&lt;$O461,$M461*$P461,IF((AD$27-$I461)=$O461,$M461-SUM($Q461:AC461),0))))))</f>
        <v>0</v>
      </c>
      <c r="AE461" s="89"/>
      <c r="AF461" s="90">
        <f>SUM(Q461:AE461)</f>
        <v>0</v>
      </c>
      <c r="AG461" s="88">
        <f t="shared" ref="AG461:AG470" si="251">M461-AF461</f>
        <v>0</v>
      </c>
      <c r="AH461" s="91">
        <f t="shared" ref="AH461:AH470" si="252">IFERROR(INT(AG461*K461/M461),0)</f>
        <v>0</v>
      </c>
      <c r="AI461" s="77"/>
      <c r="AJ461" s="77"/>
      <c r="AK461" s="77"/>
      <c r="AL461" s="77"/>
      <c r="AM461" s="77"/>
      <c r="AN461" s="92"/>
    </row>
    <row r="462" spans="2:40" s="47" customFormat="1" ht="13.5" hidden="1" outlineLevel="2">
      <c r="B462" s="76">
        <v>2</v>
      </c>
      <c r="C462" s="77"/>
      <c r="D462" s="77"/>
      <c r="E462" s="78"/>
      <c r="F462" s="77"/>
      <c r="G462" s="191"/>
      <c r="H462" s="79"/>
      <c r="I462" s="80">
        <f t="shared" ref="I462:I470" si="253">VALUE(LEFT(TEXT($H462,"yyyy-mm-dd"),4))</f>
        <v>1900</v>
      </c>
      <c r="J462" s="81" t="str">
        <f t="shared" ref="J462:J470" si="254">MID(TEXT($H462,"yyyy-mm-dd"),6,2)</f>
        <v>01</v>
      </c>
      <c r="K462" s="82"/>
      <c r="L462" s="140"/>
      <c r="M462" s="83">
        <f t="shared" ref="M462:M470" si="255">K462+L462</f>
        <v>0</v>
      </c>
      <c r="N462" s="141" t="s">
        <v>65</v>
      </c>
      <c r="O462" s="85">
        <v>3</v>
      </c>
      <c r="P462" s="86">
        <f>IF($N462="정액법",VLOOKUP($O462,[1]Data!$J$3:$L$62,2),IF($N462="정률법",VLOOKUP($O462,[1]Data!$J$3:$L$62,3),"입력검증"))</f>
        <v>0.33300000000000002</v>
      </c>
      <c r="Q462" s="108"/>
      <c r="R462" s="108"/>
      <c r="S462" s="108"/>
      <c r="T462" s="108"/>
      <c r="U462" s="108"/>
      <c r="V462" s="108"/>
      <c r="W462" s="108"/>
      <c r="X462" s="88">
        <f>IF($N462="정률법",IF((X$27-$I462)&lt;0,0,IF((X$27-$I462)=0,$M462*$P462/12*(12-$J462+1),IF((X$27-$I462)&lt;$O462,($M462-SUM($N462:T462))*$P462,IF((X$27-$I462)=$O462,$M462-SUM($N462:T462),0)))),IF($N462="정액법",IF((X$27-$I462)&lt;0,0,IF((X$27-$I462)=0,$M462*$P462/12*(12-$J462+1),IF((X$27-$I462)&lt;$O462,$M462*$P462,IF((X$27-$I462)=$O462,$M462-SUM($Q462:W462),0))))))</f>
        <v>0</v>
      </c>
      <c r="Y462" s="88">
        <f>IF($N462="정률법",IF((Y$27-$I462)&lt;0,0,IF((Y$27-$I462)=0,$M462*$P462/12*(12-$J462+1),IF((Y$27-$I462)&lt;$O462,($M462-SUM($N462:U462))*$P462,IF((Y$27-$I462)=$O462,$M462-SUM($N462:U462),0)))),IF($N462="정액법",IF((Y$27-$I462)&lt;0,0,IF((Y$27-$I462)=0,$M462*$P462/12*(12-$J462+1),IF((Y$27-$I462)&lt;$O462,$M462*$P462,IF((Y$27-$I462)=$O462,$M462-SUM($Q462:X462),0))))))</f>
        <v>0</v>
      </c>
      <c r="Z462" s="88">
        <f>IF($N462="정률법",IF((Z$27-$I462)&lt;0,0,IF((Z$27-$I462)=0,$M462*$P462/12*(12-$J462+1),IF((Z$27-$I462)&lt;$O462,($M462-SUM($N462:V462))*$P462,IF((Z$27-$I462)=$O462,$M462-SUM($N462:V462),0)))),IF($N462="정액법",IF((Z$27-$I462)&lt;0,0,IF((Z$27-$I462)=0,$M462*$P462/12*(12-$J462+1),IF((Z$27-$I462)&lt;$O462,$M462*$P462,IF((Z$27-$I462)=$O462,$M462-SUM($Q462:Y462),0))))))</f>
        <v>0</v>
      </c>
      <c r="AA462" s="88">
        <f>IF($N462="정률법",IF((AA$27-$I462)&lt;0,0,IF((AA$27-$I462)=0,$M462*$P462/12*(12-$J462+1),IF((AA$27-$I462)&lt;$O462,($M462-SUM($N462:W462))*$P462,IF((AA$27-$I462)=$O462,$M462-SUM($N462:W462),0)))),IF($N462="정액법",IF((AA$27-$I462)&lt;0,0,IF((AA$27-$I462)=0,$M462*$P462/12*(12-$J462+1),IF((AA$27-$I462)&lt;$O462,$M462*$P462,IF((AA$27-$I462)=$O462,$M462-SUM($Q462:Z462),0))))))</f>
        <v>0</v>
      </c>
      <c r="AB462" s="88">
        <f>IF($N462="정률법",IF((AB$27-$I462)&lt;0,0,IF((AB$27-$I462)=0,$M462*$P462/12*(12-$J462+1),IF((AB$27-$I462)&lt;$O462,($M462-SUM($N462:X462))*$P462,IF((AB$27-$I462)=$O462,$M462-SUM($N462:X462),0)))),IF($N462="정액법",IF((AB$27-$I462)&lt;0,0,IF((AB$27-$I462)=0,$M462*$P462/12*(12-$J462+1),IF((AB$27-$I462)&lt;$O462,$M462*$P462,IF((AB$27-$I462)=$O462,$M462-SUM($Q462:AA462),0))))))</f>
        <v>0</v>
      </c>
      <c r="AC462" s="88">
        <f>IF($N462="정률법",IF((AC$27-$I462)&lt;0,0,IF((AC$27-$I462)=0,$M462*$P462/12*(12-$J462+1),IF((AC$27-$I462)&lt;$O462,($M462-SUM($N462:Y462))*$P462,IF((AC$27-$I462)=$O462,$M462-SUM($N462:Y462),0)))),IF($N462="정액법",IF((AC$27-$I462)&lt;0,0,IF((AC$27-$I462)=0,$M462*$P462/12*(12-$J462+1),IF((AC$27-$I462)&lt;$O462,$M462*$P462,IF((AC$27-$I462)=$O462,$M462-SUM($Q462:AB462),0))))))</f>
        <v>0</v>
      </c>
      <c r="AD462" s="88">
        <f>IF($N462="정률법",IF((AD$27-$I462)&lt;0,0,IF((AD$27-$I462)=0,$M462*$P462/12*(12-$J462+1),IF((AD$27-$I462)&lt;$O462,($M462-SUM($N462:Z462))*$P462,IF((AD$27-$I462)=$O462,$M462-SUM($N462:Z462),0)))),IF($N462="정액법",IF((AD$27-$I462)&lt;0,0,IF((AD$27-$I462)=0,$M462*$P462/12*(12-$J462+1),IF((AD$27-$I462)&lt;$O462,$M462*$P462,IF((AD$27-$I462)=$O462,$M462-SUM($Q462:AC462),0))))))</f>
        <v>0</v>
      </c>
      <c r="AE462" s="89"/>
      <c r="AF462" s="90">
        <f t="shared" ref="AF462:AF470" si="256">SUM(Q462:AE462)</f>
        <v>0</v>
      </c>
      <c r="AG462" s="88">
        <f t="shared" si="251"/>
        <v>0</v>
      </c>
      <c r="AH462" s="91">
        <f t="shared" si="252"/>
        <v>0</v>
      </c>
      <c r="AI462" s="77"/>
      <c r="AJ462" s="77"/>
      <c r="AK462" s="77"/>
      <c r="AL462" s="77"/>
      <c r="AM462" s="77"/>
      <c r="AN462" s="92"/>
    </row>
    <row r="463" spans="2:40" s="47" customFormat="1" ht="13.5" hidden="1" outlineLevel="2">
      <c r="B463" s="76">
        <v>3</v>
      </c>
      <c r="C463" s="77"/>
      <c r="D463" s="77"/>
      <c r="E463" s="78"/>
      <c r="F463" s="77"/>
      <c r="G463" s="191"/>
      <c r="H463" s="79"/>
      <c r="I463" s="80">
        <f t="shared" si="253"/>
        <v>1900</v>
      </c>
      <c r="J463" s="81" t="str">
        <f t="shared" si="254"/>
        <v>01</v>
      </c>
      <c r="K463" s="82"/>
      <c r="L463" s="140"/>
      <c r="M463" s="83">
        <f t="shared" si="255"/>
        <v>0</v>
      </c>
      <c r="N463" s="141" t="s">
        <v>65</v>
      </c>
      <c r="O463" s="85">
        <v>3</v>
      </c>
      <c r="P463" s="86">
        <f>IF($N463="정액법",VLOOKUP($O463,[1]Data!$J$3:$L$62,2),IF($N463="정률법",VLOOKUP($O463,[1]Data!$J$3:$L$62,3),"입력검증"))</f>
        <v>0.33300000000000002</v>
      </c>
      <c r="Q463" s="108"/>
      <c r="R463" s="108"/>
      <c r="S463" s="108"/>
      <c r="T463" s="108"/>
      <c r="U463" s="108"/>
      <c r="V463" s="108"/>
      <c r="W463" s="108"/>
      <c r="X463" s="88">
        <f>IF($N463="정률법",IF((X$27-$I463)&lt;0,0,IF((X$27-$I463)=0,$M463*$P463/12*(12-$J463+1),IF((X$27-$I463)&lt;$O463,($M463-SUM($N463:T463))*$P463,IF((X$27-$I463)=$O463,$M463-SUM($N463:T463),0)))),IF($N463="정액법",IF((X$27-$I463)&lt;0,0,IF((X$27-$I463)=0,$M463*$P463/12*(12-$J463+1),IF((X$27-$I463)&lt;$O463,$M463*$P463,IF((X$27-$I463)=$O463,$M463-SUM($Q463:W463),0))))))</f>
        <v>0</v>
      </c>
      <c r="Y463" s="88">
        <f>IF($N463="정률법",IF((Y$27-$I463)&lt;0,0,IF((Y$27-$I463)=0,$M463*$P463/12*(12-$J463+1),IF((Y$27-$I463)&lt;$O463,($M463-SUM($N463:U463))*$P463,IF((Y$27-$I463)=$O463,$M463-SUM($N463:U463),0)))),IF($N463="정액법",IF((Y$27-$I463)&lt;0,0,IF((Y$27-$I463)=0,$M463*$P463/12*(12-$J463+1),IF((Y$27-$I463)&lt;$O463,$M463*$P463,IF((Y$27-$I463)=$O463,$M463-SUM($Q463:X463),0))))))</f>
        <v>0</v>
      </c>
      <c r="Z463" s="88">
        <f>IF($N463="정률법",IF((Z$27-$I463)&lt;0,0,IF((Z$27-$I463)=0,$M463*$P463/12*(12-$J463+1),IF((Z$27-$I463)&lt;$O463,($M463-SUM($N463:V463))*$P463,IF((Z$27-$I463)=$O463,$M463-SUM($N463:V463),0)))),IF($N463="정액법",IF((Z$27-$I463)&lt;0,0,IF((Z$27-$I463)=0,$M463*$P463/12*(12-$J463+1),IF((Z$27-$I463)&lt;$O463,$M463*$P463,IF((Z$27-$I463)=$O463,$M463-SUM($Q463:Y463),0))))))</f>
        <v>0</v>
      </c>
      <c r="AA463" s="88">
        <f>IF($N463="정률법",IF((AA$27-$I463)&lt;0,0,IF((AA$27-$I463)=0,$M463*$P463/12*(12-$J463+1),IF((AA$27-$I463)&lt;$O463,($M463-SUM($N463:W463))*$P463,IF((AA$27-$I463)=$O463,$M463-SUM($N463:W463),0)))),IF($N463="정액법",IF((AA$27-$I463)&lt;0,0,IF((AA$27-$I463)=0,$M463*$P463/12*(12-$J463+1),IF((AA$27-$I463)&lt;$O463,$M463*$P463,IF((AA$27-$I463)=$O463,$M463-SUM($Q463:Z463),0))))))</f>
        <v>0</v>
      </c>
      <c r="AB463" s="88">
        <f>IF($N463="정률법",IF((AB$27-$I463)&lt;0,0,IF((AB$27-$I463)=0,$M463*$P463/12*(12-$J463+1),IF((AB$27-$I463)&lt;$O463,($M463-SUM($N463:X463))*$P463,IF((AB$27-$I463)=$O463,$M463-SUM($N463:X463),0)))),IF($N463="정액법",IF((AB$27-$I463)&lt;0,0,IF((AB$27-$I463)=0,$M463*$P463/12*(12-$J463+1),IF((AB$27-$I463)&lt;$O463,$M463*$P463,IF((AB$27-$I463)=$O463,$M463-SUM($Q463:AA463),0))))))</f>
        <v>0</v>
      </c>
      <c r="AC463" s="88">
        <f>IF($N463="정률법",IF((AC$27-$I463)&lt;0,0,IF((AC$27-$I463)=0,$M463*$P463/12*(12-$J463+1),IF((AC$27-$I463)&lt;$O463,($M463-SUM($N463:Y463))*$P463,IF((AC$27-$I463)=$O463,$M463-SUM($N463:Y463),0)))),IF($N463="정액법",IF((AC$27-$I463)&lt;0,0,IF((AC$27-$I463)=0,$M463*$P463/12*(12-$J463+1),IF((AC$27-$I463)&lt;$O463,$M463*$P463,IF((AC$27-$I463)=$O463,$M463-SUM($Q463:AB463),0))))))</f>
        <v>0</v>
      </c>
      <c r="AD463" s="88">
        <f>IF($N463="정률법",IF((AD$27-$I463)&lt;0,0,IF((AD$27-$I463)=0,$M463*$P463/12*(12-$J463+1),IF((AD$27-$I463)&lt;$O463,($M463-SUM($N463:Z463))*$P463,IF((AD$27-$I463)=$O463,$M463-SUM($N463:Z463),0)))),IF($N463="정액법",IF((AD$27-$I463)&lt;0,0,IF((AD$27-$I463)=0,$M463*$P463/12*(12-$J463+1),IF((AD$27-$I463)&lt;$O463,$M463*$P463,IF((AD$27-$I463)=$O463,$M463-SUM($Q463:AC463),0))))))</f>
        <v>0</v>
      </c>
      <c r="AE463" s="89"/>
      <c r="AF463" s="90">
        <f t="shared" si="256"/>
        <v>0</v>
      </c>
      <c r="AG463" s="88">
        <f t="shared" si="251"/>
        <v>0</v>
      </c>
      <c r="AH463" s="91">
        <f t="shared" si="252"/>
        <v>0</v>
      </c>
      <c r="AI463" s="77"/>
      <c r="AJ463" s="77"/>
      <c r="AK463" s="77"/>
      <c r="AL463" s="77"/>
      <c r="AM463" s="77"/>
      <c r="AN463" s="92"/>
    </row>
    <row r="464" spans="2:40" s="47" customFormat="1" ht="13.5" hidden="1" outlineLevel="2">
      <c r="B464" s="76">
        <v>4</v>
      </c>
      <c r="C464" s="77"/>
      <c r="D464" s="77"/>
      <c r="E464" s="78"/>
      <c r="F464" s="77"/>
      <c r="G464" s="191"/>
      <c r="H464" s="79"/>
      <c r="I464" s="80">
        <f t="shared" si="253"/>
        <v>1900</v>
      </c>
      <c r="J464" s="81" t="str">
        <f t="shared" si="254"/>
        <v>01</v>
      </c>
      <c r="K464" s="82"/>
      <c r="L464" s="140"/>
      <c r="M464" s="83">
        <f t="shared" si="255"/>
        <v>0</v>
      </c>
      <c r="N464" s="141" t="s">
        <v>65</v>
      </c>
      <c r="O464" s="85">
        <v>3</v>
      </c>
      <c r="P464" s="86">
        <f>IF($N464="정액법",VLOOKUP($O464,[1]Data!$J$3:$L$62,2),IF($N464="정률법",VLOOKUP($O464,[1]Data!$J$3:$L$62,3),"입력검증"))</f>
        <v>0.33300000000000002</v>
      </c>
      <c r="Q464" s="108"/>
      <c r="R464" s="108"/>
      <c r="S464" s="108"/>
      <c r="T464" s="108"/>
      <c r="U464" s="108"/>
      <c r="V464" s="108"/>
      <c r="W464" s="108"/>
      <c r="X464" s="88">
        <f>IF($N464="정률법",IF((X$27-$I464)&lt;0,0,IF((X$27-$I464)=0,$M464*$P464/12*(12-$J464+1),IF((X$27-$I464)&lt;$O464,($M464-SUM($N464:T464))*$P464,IF((X$27-$I464)=$O464,$M464-SUM($N464:T464),0)))),IF($N464="정액법",IF((X$27-$I464)&lt;0,0,IF((X$27-$I464)=0,$M464*$P464/12*(12-$J464+1),IF((X$27-$I464)&lt;$O464,$M464*$P464,IF((X$27-$I464)=$O464,$M464-SUM($Q464:W464),0))))))</f>
        <v>0</v>
      </c>
      <c r="Y464" s="88">
        <f>IF($N464="정률법",IF((Y$27-$I464)&lt;0,0,IF((Y$27-$I464)=0,$M464*$P464/12*(12-$J464+1),IF((Y$27-$I464)&lt;$O464,($M464-SUM($N464:U464))*$P464,IF((Y$27-$I464)=$O464,$M464-SUM($N464:U464),0)))),IF($N464="정액법",IF((Y$27-$I464)&lt;0,0,IF((Y$27-$I464)=0,$M464*$P464/12*(12-$J464+1),IF((Y$27-$I464)&lt;$O464,$M464*$P464,IF((Y$27-$I464)=$O464,$M464-SUM($Q464:X464),0))))))</f>
        <v>0</v>
      </c>
      <c r="Z464" s="88">
        <f>IF($N464="정률법",IF((Z$27-$I464)&lt;0,0,IF((Z$27-$I464)=0,$M464*$P464/12*(12-$J464+1),IF((Z$27-$I464)&lt;$O464,($M464-SUM($N464:V464))*$P464,IF((Z$27-$I464)=$O464,$M464-SUM($N464:V464),0)))),IF($N464="정액법",IF((Z$27-$I464)&lt;0,0,IF((Z$27-$I464)=0,$M464*$P464/12*(12-$J464+1),IF((Z$27-$I464)&lt;$O464,$M464*$P464,IF((Z$27-$I464)=$O464,$M464-SUM($Q464:Y464),0))))))</f>
        <v>0</v>
      </c>
      <c r="AA464" s="88">
        <f>IF($N464="정률법",IF((AA$27-$I464)&lt;0,0,IF((AA$27-$I464)=0,$M464*$P464/12*(12-$J464+1),IF((AA$27-$I464)&lt;$O464,($M464-SUM($N464:W464))*$P464,IF((AA$27-$I464)=$O464,$M464-SUM($N464:W464),0)))),IF($N464="정액법",IF((AA$27-$I464)&lt;0,0,IF((AA$27-$I464)=0,$M464*$P464/12*(12-$J464+1),IF((AA$27-$I464)&lt;$O464,$M464*$P464,IF((AA$27-$I464)=$O464,$M464-SUM($Q464:Z464),0))))))</f>
        <v>0</v>
      </c>
      <c r="AB464" s="88">
        <f>IF($N464="정률법",IF((AB$27-$I464)&lt;0,0,IF((AB$27-$I464)=0,$M464*$P464/12*(12-$J464+1),IF((AB$27-$I464)&lt;$O464,($M464-SUM($N464:X464))*$P464,IF((AB$27-$I464)=$O464,$M464-SUM($N464:X464),0)))),IF($N464="정액법",IF((AB$27-$I464)&lt;0,0,IF((AB$27-$I464)=0,$M464*$P464/12*(12-$J464+1),IF((AB$27-$I464)&lt;$O464,$M464*$P464,IF((AB$27-$I464)=$O464,$M464-SUM($Q464:AA464),0))))))</f>
        <v>0</v>
      </c>
      <c r="AC464" s="88">
        <f>IF($N464="정률법",IF((AC$27-$I464)&lt;0,0,IF((AC$27-$I464)=0,$M464*$P464/12*(12-$J464+1),IF((AC$27-$I464)&lt;$O464,($M464-SUM($N464:Y464))*$P464,IF((AC$27-$I464)=$O464,$M464-SUM($N464:Y464),0)))),IF($N464="정액법",IF((AC$27-$I464)&lt;0,0,IF((AC$27-$I464)=0,$M464*$P464/12*(12-$J464+1),IF((AC$27-$I464)&lt;$O464,$M464*$P464,IF((AC$27-$I464)=$O464,$M464-SUM($Q464:AB464),0))))))</f>
        <v>0</v>
      </c>
      <c r="AD464" s="88">
        <f>IF($N464="정률법",IF((AD$27-$I464)&lt;0,0,IF((AD$27-$I464)=0,$M464*$P464/12*(12-$J464+1),IF((AD$27-$I464)&lt;$O464,($M464-SUM($N464:Z464))*$P464,IF((AD$27-$I464)=$O464,$M464-SUM($N464:Z464),0)))),IF($N464="정액법",IF((AD$27-$I464)&lt;0,0,IF((AD$27-$I464)=0,$M464*$P464/12*(12-$J464+1),IF((AD$27-$I464)&lt;$O464,$M464*$P464,IF((AD$27-$I464)=$O464,$M464-SUM($Q464:AC464),0))))))</f>
        <v>0</v>
      </c>
      <c r="AE464" s="89"/>
      <c r="AF464" s="90">
        <f t="shared" si="256"/>
        <v>0</v>
      </c>
      <c r="AG464" s="88">
        <f t="shared" si="251"/>
        <v>0</v>
      </c>
      <c r="AH464" s="91">
        <f t="shared" si="252"/>
        <v>0</v>
      </c>
      <c r="AI464" s="77"/>
      <c r="AJ464" s="77"/>
      <c r="AK464" s="77"/>
      <c r="AL464" s="77"/>
      <c r="AM464" s="77"/>
      <c r="AN464" s="92"/>
    </row>
    <row r="465" spans="2:40" s="47" customFormat="1" ht="13.5" hidden="1" outlineLevel="2">
      <c r="B465" s="76">
        <v>5</v>
      </c>
      <c r="C465" s="77"/>
      <c r="D465" s="77"/>
      <c r="E465" s="78"/>
      <c r="F465" s="77"/>
      <c r="G465" s="191"/>
      <c r="H465" s="79"/>
      <c r="I465" s="80">
        <f t="shared" si="253"/>
        <v>1900</v>
      </c>
      <c r="J465" s="81" t="str">
        <f t="shared" si="254"/>
        <v>01</v>
      </c>
      <c r="K465" s="82"/>
      <c r="L465" s="140"/>
      <c r="M465" s="83">
        <f t="shared" si="255"/>
        <v>0</v>
      </c>
      <c r="N465" s="141" t="s">
        <v>65</v>
      </c>
      <c r="O465" s="85">
        <v>3</v>
      </c>
      <c r="P465" s="86">
        <f>IF($N465="정액법",VLOOKUP($O465,[1]Data!$J$3:$L$62,2),IF($N465="정률법",VLOOKUP($O465,[1]Data!$J$3:$L$62,3),"입력검증"))</f>
        <v>0.33300000000000002</v>
      </c>
      <c r="Q465" s="108"/>
      <c r="R465" s="108"/>
      <c r="S465" s="108"/>
      <c r="T465" s="108"/>
      <c r="U465" s="108"/>
      <c r="V465" s="108"/>
      <c r="W465" s="108"/>
      <c r="X465" s="88">
        <f>IF($N465="정률법",IF((X$27-$I465)&lt;0,0,IF((X$27-$I465)=0,$M465*$P465/12*(12-$J465+1),IF((X$27-$I465)&lt;$O465,($M465-SUM($N465:T465))*$P465,IF((X$27-$I465)=$O465,$M465-SUM($N465:T465),0)))),IF($N465="정액법",IF((X$27-$I465)&lt;0,0,IF((X$27-$I465)=0,$M465*$P465/12*(12-$J465+1),IF((X$27-$I465)&lt;$O465,$M465*$P465,IF((X$27-$I465)=$O465,$M465-SUM($Q465:W465),0))))))</f>
        <v>0</v>
      </c>
      <c r="Y465" s="88">
        <f>IF($N465="정률법",IF((Y$27-$I465)&lt;0,0,IF((Y$27-$I465)=0,$M465*$P465/12*(12-$J465+1),IF((Y$27-$I465)&lt;$O465,($M465-SUM($N465:U465))*$P465,IF((Y$27-$I465)=$O465,$M465-SUM($N465:U465),0)))),IF($N465="정액법",IF((Y$27-$I465)&lt;0,0,IF((Y$27-$I465)=0,$M465*$P465/12*(12-$J465+1),IF((Y$27-$I465)&lt;$O465,$M465*$P465,IF((Y$27-$I465)=$O465,$M465-SUM($Q465:X465),0))))))</f>
        <v>0</v>
      </c>
      <c r="Z465" s="88">
        <f>IF($N465="정률법",IF((Z$27-$I465)&lt;0,0,IF((Z$27-$I465)=0,$M465*$P465/12*(12-$J465+1),IF((Z$27-$I465)&lt;$O465,($M465-SUM($N465:V465))*$P465,IF((Z$27-$I465)=$O465,$M465-SUM($N465:V465),0)))),IF($N465="정액법",IF((Z$27-$I465)&lt;0,0,IF((Z$27-$I465)=0,$M465*$P465/12*(12-$J465+1),IF((Z$27-$I465)&lt;$O465,$M465*$P465,IF((Z$27-$I465)=$O465,$M465-SUM($Q465:Y465),0))))))</f>
        <v>0</v>
      </c>
      <c r="AA465" s="88">
        <f>IF($N465="정률법",IF((AA$27-$I465)&lt;0,0,IF((AA$27-$I465)=0,$M465*$P465/12*(12-$J465+1),IF((AA$27-$I465)&lt;$O465,($M465-SUM($N465:W465))*$P465,IF((AA$27-$I465)=$O465,$M465-SUM($N465:W465),0)))),IF($N465="정액법",IF((AA$27-$I465)&lt;0,0,IF((AA$27-$I465)=0,$M465*$P465/12*(12-$J465+1),IF((AA$27-$I465)&lt;$O465,$M465*$P465,IF((AA$27-$I465)=$O465,$M465-SUM($Q465:Z465),0))))))</f>
        <v>0</v>
      </c>
      <c r="AB465" s="88">
        <f>IF($N465="정률법",IF((AB$27-$I465)&lt;0,0,IF((AB$27-$I465)=0,$M465*$P465/12*(12-$J465+1),IF((AB$27-$I465)&lt;$O465,($M465-SUM($N465:X465))*$P465,IF((AB$27-$I465)=$O465,$M465-SUM($N465:X465),0)))),IF($N465="정액법",IF((AB$27-$I465)&lt;0,0,IF((AB$27-$I465)=0,$M465*$P465/12*(12-$J465+1),IF((AB$27-$I465)&lt;$O465,$M465*$P465,IF((AB$27-$I465)=$O465,$M465-SUM($Q465:AA465),0))))))</f>
        <v>0</v>
      </c>
      <c r="AC465" s="88">
        <f>IF($N465="정률법",IF((AC$27-$I465)&lt;0,0,IF((AC$27-$I465)=0,$M465*$P465/12*(12-$J465+1),IF((AC$27-$I465)&lt;$O465,($M465-SUM($N465:Y465))*$P465,IF((AC$27-$I465)=$O465,$M465-SUM($N465:Y465),0)))),IF($N465="정액법",IF((AC$27-$I465)&lt;0,0,IF((AC$27-$I465)=0,$M465*$P465/12*(12-$J465+1),IF((AC$27-$I465)&lt;$O465,$M465*$P465,IF((AC$27-$I465)=$O465,$M465-SUM($Q465:AB465),0))))))</f>
        <v>0</v>
      </c>
      <c r="AD465" s="88">
        <f>IF($N465="정률법",IF((AD$27-$I465)&lt;0,0,IF((AD$27-$I465)=0,$M465*$P465/12*(12-$J465+1),IF((AD$27-$I465)&lt;$O465,($M465-SUM($N465:Z465))*$P465,IF((AD$27-$I465)=$O465,$M465-SUM($N465:Z465),0)))),IF($N465="정액법",IF((AD$27-$I465)&lt;0,0,IF((AD$27-$I465)=0,$M465*$P465/12*(12-$J465+1),IF((AD$27-$I465)&lt;$O465,$M465*$P465,IF((AD$27-$I465)=$O465,$M465-SUM($Q465:AC465),0))))))</f>
        <v>0</v>
      </c>
      <c r="AE465" s="89"/>
      <c r="AF465" s="90">
        <f t="shared" si="256"/>
        <v>0</v>
      </c>
      <c r="AG465" s="88">
        <f t="shared" si="251"/>
        <v>0</v>
      </c>
      <c r="AH465" s="91">
        <f t="shared" si="252"/>
        <v>0</v>
      </c>
      <c r="AI465" s="77"/>
      <c r="AJ465" s="77"/>
      <c r="AK465" s="77"/>
      <c r="AL465" s="77"/>
      <c r="AM465" s="77"/>
      <c r="AN465" s="92"/>
    </row>
    <row r="466" spans="2:40" s="47" customFormat="1" ht="13.5" hidden="1" outlineLevel="2">
      <c r="B466" s="76">
        <v>6</v>
      </c>
      <c r="C466" s="77"/>
      <c r="D466" s="77"/>
      <c r="E466" s="78"/>
      <c r="F466" s="77"/>
      <c r="G466" s="191"/>
      <c r="H466" s="79"/>
      <c r="I466" s="80">
        <f t="shared" si="253"/>
        <v>1900</v>
      </c>
      <c r="J466" s="81" t="str">
        <f t="shared" si="254"/>
        <v>01</v>
      </c>
      <c r="K466" s="82"/>
      <c r="L466" s="140"/>
      <c r="M466" s="83">
        <f t="shared" si="255"/>
        <v>0</v>
      </c>
      <c r="N466" s="141" t="s">
        <v>65</v>
      </c>
      <c r="O466" s="85">
        <v>3</v>
      </c>
      <c r="P466" s="86">
        <f>IF($N466="정액법",VLOOKUP($O466,[1]Data!$J$3:$L$62,2),IF($N466="정률법",VLOOKUP($O466,[1]Data!$J$3:$L$62,3),"입력검증"))</f>
        <v>0.33300000000000002</v>
      </c>
      <c r="Q466" s="108"/>
      <c r="R466" s="108"/>
      <c r="S466" s="108"/>
      <c r="T466" s="108"/>
      <c r="U466" s="108"/>
      <c r="V466" s="108"/>
      <c r="W466" s="108"/>
      <c r="X466" s="88">
        <f>IF($N466="정률법",IF((X$27-$I466)&lt;0,0,IF((X$27-$I466)=0,$M466*$P466/12*(12-$J466+1),IF((X$27-$I466)&lt;$O466,($M466-SUM($N466:T466))*$P466,IF((X$27-$I466)=$O466,$M466-SUM($N466:T466),0)))),IF($N466="정액법",IF((X$27-$I466)&lt;0,0,IF((X$27-$I466)=0,$M466*$P466/12*(12-$J466+1),IF((X$27-$I466)&lt;$O466,$M466*$P466,IF((X$27-$I466)=$O466,$M466-SUM($Q466:W466),0))))))</f>
        <v>0</v>
      </c>
      <c r="Y466" s="88">
        <f>IF($N466="정률법",IF((Y$27-$I466)&lt;0,0,IF((Y$27-$I466)=0,$M466*$P466/12*(12-$J466+1),IF((Y$27-$I466)&lt;$O466,($M466-SUM($N466:U466))*$P466,IF((Y$27-$I466)=$O466,$M466-SUM($N466:U466),0)))),IF($N466="정액법",IF((Y$27-$I466)&lt;0,0,IF((Y$27-$I466)=0,$M466*$P466/12*(12-$J466+1),IF((Y$27-$I466)&lt;$O466,$M466*$P466,IF((Y$27-$I466)=$O466,$M466-SUM($Q466:X466),0))))))</f>
        <v>0</v>
      </c>
      <c r="Z466" s="88">
        <f>IF($N466="정률법",IF((Z$27-$I466)&lt;0,0,IF((Z$27-$I466)=0,$M466*$P466/12*(12-$J466+1),IF((Z$27-$I466)&lt;$O466,($M466-SUM($N466:V466))*$P466,IF((Z$27-$I466)=$O466,$M466-SUM($N466:V466),0)))),IF($N466="정액법",IF((Z$27-$I466)&lt;0,0,IF((Z$27-$I466)=0,$M466*$P466/12*(12-$J466+1),IF((Z$27-$I466)&lt;$O466,$M466*$P466,IF((Z$27-$I466)=$O466,$M466-SUM($Q466:Y466),0))))))</f>
        <v>0</v>
      </c>
      <c r="AA466" s="88">
        <f>IF($N466="정률법",IF((AA$27-$I466)&lt;0,0,IF((AA$27-$I466)=0,$M466*$P466/12*(12-$J466+1),IF((AA$27-$I466)&lt;$O466,($M466-SUM($N466:W466))*$P466,IF((AA$27-$I466)=$O466,$M466-SUM($N466:W466),0)))),IF($N466="정액법",IF((AA$27-$I466)&lt;0,0,IF((AA$27-$I466)=0,$M466*$P466/12*(12-$J466+1),IF((AA$27-$I466)&lt;$O466,$M466*$P466,IF((AA$27-$I466)=$O466,$M466-SUM($Q466:Z466),0))))))</f>
        <v>0</v>
      </c>
      <c r="AB466" s="88">
        <f>IF($N466="정률법",IF((AB$27-$I466)&lt;0,0,IF((AB$27-$I466)=0,$M466*$P466/12*(12-$J466+1),IF((AB$27-$I466)&lt;$O466,($M466-SUM($N466:X466))*$P466,IF((AB$27-$I466)=$O466,$M466-SUM($N466:X466),0)))),IF($N466="정액법",IF((AB$27-$I466)&lt;0,0,IF((AB$27-$I466)=0,$M466*$P466/12*(12-$J466+1),IF((AB$27-$I466)&lt;$O466,$M466*$P466,IF((AB$27-$I466)=$O466,$M466-SUM($Q466:AA466),0))))))</f>
        <v>0</v>
      </c>
      <c r="AC466" s="88">
        <f>IF($N466="정률법",IF((AC$27-$I466)&lt;0,0,IF((AC$27-$I466)=0,$M466*$P466/12*(12-$J466+1),IF((AC$27-$I466)&lt;$O466,($M466-SUM($N466:Y466))*$P466,IF((AC$27-$I466)=$O466,$M466-SUM($N466:Y466),0)))),IF($N466="정액법",IF((AC$27-$I466)&lt;0,0,IF((AC$27-$I466)=0,$M466*$P466/12*(12-$J466+1),IF((AC$27-$I466)&lt;$O466,$M466*$P466,IF((AC$27-$I466)=$O466,$M466-SUM($Q466:AB466),0))))))</f>
        <v>0</v>
      </c>
      <c r="AD466" s="88">
        <f>IF($N466="정률법",IF((AD$27-$I466)&lt;0,0,IF((AD$27-$I466)=0,$M466*$P466/12*(12-$J466+1),IF((AD$27-$I466)&lt;$O466,($M466-SUM($N466:Z466))*$P466,IF((AD$27-$I466)=$O466,$M466-SUM($N466:Z466),0)))),IF($N466="정액법",IF((AD$27-$I466)&lt;0,0,IF((AD$27-$I466)=0,$M466*$P466/12*(12-$J466+1),IF((AD$27-$I466)&lt;$O466,$M466*$P466,IF((AD$27-$I466)=$O466,$M466-SUM($Q466:AC466),0))))))</f>
        <v>0</v>
      </c>
      <c r="AE466" s="89"/>
      <c r="AF466" s="90">
        <f t="shared" si="256"/>
        <v>0</v>
      </c>
      <c r="AG466" s="88">
        <f t="shared" si="251"/>
        <v>0</v>
      </c>
      <c r="AH466" s="91">
        <f t="shared" si="252"/>
        <v>0</v>
      </c>
      <c r="AI466" s="77"/>
      <c r="AJ466" s="77"/>
      <c r="AK466" s="77"/>
      <c r="AL466" s="77"/>
      <c r="AM466" s="77"/>
      <c r="AN466" s="92"/>
    </row>
    <row r="467" spans="2:40" s="47" customFormat="1" ht="13.5" hidden="1" outlineLevel="2">
      <c r="B467" s="76">
        <v>7</v>
      </c>
      <c r="C467" s="77"/>
      <c r="D467" s="77"/>
      <c r="E467" s="78"/>
      <c r="F467" s="77"/>
      <c r="G467" s="191"/>
      <c r="H467" s="79"/>
      <c r="I467" s="80">
        <f t="shared" si="253"/>
        <v>1900</v>
      </c>
      <c r="J467" s="81" t="str">
        <f t="shared" si="254"/>
        <v>01</v>
      </c>
      <c r="K467" s="82"/>
      <c r="L467" s="140"/>
      <c r="M467" s="83">
        <f t="shared" si="255"/>
        <v>0</v>
      </c>
      <c r="N467" s="141" t="s">
        <v>65</v>
      </c>
      <c r="O467" s="85">
        <v>3</v>
      </c>
      <c r="P467" s="86">
        <f>IF($N467="정액법",VLOOKUP($O467,[1]Data!$J$3:$L$62,2),IF($N467="정률법",VLOOKUP($O467,[1]Data!$J$3:$L$62,3),"입력검증"))</f>
        <v>0.33300000000000002</v>
      </c>
      <c r="Q467" s="108"/>
      <c r="R467" s="108"/>
      <c r="S467" s="108"/>
      <c r="T467" s="108"/>
      <c r="U467" s="108"/>
      <c r="V467" s="108"/>
      <c r="W467" s="108"/>
      <c r="X467" s="88">
        <f>IF($N467="정률법",IF((X$27-$I467)&lt;0,0,IF((X$27-$I467)=0,$M467*$P467/12*(12-$J467+1),IF((X$27-$I467)&lt;$O467,($M467-SUM($N467:T467))*$P467,IF((X$27-$I467)=$O467,$M467-SUM($N467:T467),0)))),IF($N467="정액법",IF((X$27-$I467)&lt;0,0,IF((X$27-$I467)=0,$M467*$P467/12*(12-$J467+1),IF((X$27-$I467)&lt;$O467,$M467*$P467,IF((X$27-$I467)=$O467,$M467-SUM($Q467:W467),0))))))</f>
        <v>0</v>
      </c>
      <c r="Y467" s="88">
        <f>IF($N467="정률법",IF((Y$27-$I467)&lt;0,0,IF((Y$27-$I467)=0,$M467*$P467/12*(12-$J467+1),IF((Y$27-$I467)&lt;$O467,($M467-SUM($N467:U467))*$P467,IF((Y$27-$I467)=$O467,$M467-SUM($N467:U467),0)))),IF($N467="정액법",IF((Y$27-$I467)&lt;0,0,IF((Y$27-$I467)=0,$M467*$P467/12*(12-$J467+1),IF((Y$27-$I467)&lt;$O467,$M467*$P467,IF((Y$27-$I467)=$O467,$M467-SUM($Q467:X467),0))))))</f>
        <v>0</v>
      </c>
      <c r="Z467" s="88">
        <f>IF($N467="정률법",IF((Z$27-$I467)&lt;0,0,IF((Z$27-$I467)=0,$M467*$P467/12*(12-$J467+1),IF((Z$27-$I467)&lt;$O467,($M467-SUM($N467:V467))*$P467,IF((Z$27-$I467)=$O467,$M467-SUM($N467:V467),0)))),IF($N467="정액법",IF((Z$27-$I467)&lt;0,0,IF((Z$27-$I467)=0,$M467*$P467/12*(12-$J467+1),IF((Z$27-$I467)&lt;$O467,$M467*$P467,IF((Z$27-$I467)=$O467,$M467-SUM($Q467:Y467),0))))))</f>
        <v>0</v>
      </c>
      <c r="AA467" s="88">
        <f>IF($N467="정률법",IF((AA$27-$I467)&lt;0,0,IF((AA$27-$I467)=0,$M467*$P467/12*(12-$J467+1),IF((AA$27-$I467)&lt;$O467,($M467-SUM($N467:W467))*$P467,IF((AA$27-$I467)=$O467,$M467-SUM($N467:W467),0)))),IF($N467="정액법",IF((AA$27-$I467)&lt;0,0,IF((AA$27-$I467)=0,$M467*$P467/12*(12-$J467+1),IF((AA$27-$I467)&lt;$O467,$M467*$P467,IF((AA$27-$I467)=$O467,$M467-SUM($Q467:Z467),0))))))</f>
        <v>0</v>
      </c>
      <c r="AB467" s="88">
        <f>IF($N467="정률법",IF((AB$27-$I467)&lt;0,0,IF((AB$27-$I467)=0,$M467*$P467/12*(12-$J467+1),IF((AB$27-$I467)&lt;$O467,($M467-SUM($N467:X467))*$P467,IF((AB$27-$I467)=$O467,$M467-SUM($N467:X467),0)))),IF($N467="정액법",IF((AB$27-$I467)&lt;0,0,IF((AB$27-$I467)=0,$M467*$P467/12*(12-$J467+1),IF((AB$27-$I467)&lt;$O467,$M467*$P467,IF((AB$27-$I467)=$O467,$M467-SUM($Q467:AA467),0))))))</f>
        <v>0</v>
      </c>
      <c r="AC467" s="88">
        <f>IF($N467="정률법",IF((AC$27-$I467)&lt;0,0,IF((AC$27-$I467)=0,$M467*$P467/12*(12-$J467+1),IF((AC$27-$I467)&lt;$O467,($M467-SUM($N467:Y467))*$P467,IF((AC$27-$I467)=$O467,$M467-SUM($N467:Y467),0)))),IF($N467="정액법",IF((AC$27-$I467)&lt;0,0,IF((AC$27-$I467)=0,$M467*$P467/12*(12-$J467+1),IF((AC$27-$I467)&lt;$O467,$M467*$P467,IF((AC$27-$I467)=$O467,$M467-SUM($Q467:AB467),0))))))</f>
        <v>0</v>
      </c>
      <c r="AD467" s="88">
        <f>IF($N467="정률법",IF((AD$27-$I467)&lt;0,0,IF((AD$27-$I467)=0,$M467*$P467/12*(12-$J467+1),IF((AD$27-$I467)&lt;$O467,($M467-SUM($N467:Z467))*$P467,IF((AD$27-$I467)=$O467,$M467-SUM($N467:Z467),0)))),IF($N467="정액법",IF((AD$27-$I467)&lt;0,0,IF((AD$27-$I467)=0,$M467*$P467/12*(12-$J467+1),IF((AD$27-$I467)&lt;$O467,$M467*$P467,IF((AD$27-$I467)=$O467,$M467-SUM($Q467:AC467),0))))))</f>
        <v>0</v>
      </c>
      <c r="AE467" s="89"/>
      <c r="AF467" s="90">
        <f t="shared" si="256"/>
        <v>0</v>
      </c>
      <c r="AG467" s="88">
        <f t="shared" si="251"/>
        <v>0</v>
      </c>
      <c r="AH467" s="91">
        <f t="shared" si="252"/>
        <v>0</v>
      </c>
      <c r="AI467" s="77"/>
      <c r="AJ467" s="77"/>
      <c r="AK467" s="77"/>
      <c r="AL467" s="77"/>
      <c r="AM467" s="77"/>
      <c r="AN467" s="92"/>
    </row>
    <row r="468" spans="2:40" s="47" customFormat="1" ht="13.5" hidden="1" outlineLevel="2">
      <c r="B468" s="76">
        <v>8</v>
      </c>
      <c r="C468" s="77"/>
      <c r="D468" s="77"/>
      <c r="E468" s="78"/>
      <c r="F468" s="77"/>
      <c r="G468" s="191"/>
      <c r="H468" s="79"/>
      <c r="I468" s="80">
        <f t="shared" si="253"/>
        <v>1900</v>
      </c>
      <c r="J468" s="81" t="str">
        <f t="shared" si="254"/>
        <v>01</v>
      </c>
      <c r="K468" s="82"/>
      <c r="L468" s="140"/>
      <c r="M468" s="83">
        <f t="shared" si="255"/>
        <v>0</v>
      </c>
      <c r="N468" s="141" t="s">
        <v>65</v>
      </c>
      <c r="O468" s="85">
        <v>3</v>
      </c>
      <c r="P468" s="86">
        <f>IF($N468="정액법",VLOOKUP($O468,[1]Data!$J$3:$L$62,2),IF($N468="정률법",VLOOKUP($O468,[1]Data!$J$3:$L$62,3),"입력검증"))</f>
        <v>0.33300000000000002</v>
      </c>
      <c r="Q468" s="108"/>
      <c r="R468" s="108"/>
      <c r="S468" s="108"/>
      <c r="T468" s="108"/>
      <c r="U468" s="108"/>
      <c r="V468" s="108"/>
      <c r="W468" s="108"/>
      <c r="X468" s="88">
        <f>IF($N468="정률법",IF((X$27-$I468)&lt;0,0,IF((X$27-$I468)=0,$M468*$P468/12*(12-$J468+1),IF((X$27-$I468)&lt;$O468,($M468-SUM($N468:T468))*$P468,IF((X$27-$I468)=$O468,$M468-SUM($N468:T468),0)))),IF($N468="정액법",IF((X$27-$I468)&lt;0,0,IF((X$27-$I468)=0,$M468*$P468/12*(12-$J468+1),IF((X$27-$I468)&lt;$O468,$M468*$P468,IF((X$27-$I468)=$O468,$M468-SUM($Q468:W468),0))))))</f>
        <v>0</v>
      </c>
      <c r="Y468" s="88">
        <f>IF($N468="정률법",IF((Y$27-$I468)&lt;0,0,IF((Y$27-$I468)=0,$M468*$P468/12*(12-$J468+1),IF((Y$27-$I468)&lt;$O468,($M468-SUM($N468:U468))*$P468,IF((Y$27-$I468)=$O468,$M468-SUM($N468:U468),0)))),IF($N468="정액법",IF((Y$27-$I468)&lt;0,0,IF((Y$27-$I468)=0,$M468*$P468/12*(12-$J468+1),IF((Y$27-$I468)&lt;$O468,$M468*$P468,IF((Y$27-$I468)=$O468,$M468-SUM($Q468:X468),0))))))</f>
        <v>0</v>
      </c>
      <c r="Z468" s="88">
        <f>IF($N468="정률법",IF((Z$27-$I468)&lt;0,0,IF((Z$27-$I468)=0,$M468*$P468/12*(12-$J468+1),IF((Z$27-$I468)&lt;$O468,($M468-SUM($N468:V468))*$P468,IF((Z$27-$I468)=$O468,$M468-SUM($N468:V468),0)))),IF($N468="정액법",IF((Z$27-$I468)&lt;0,0,IF((Z$27-$I468)=0,$M468*$P468/12*(12-$J468+1),IF((Z$27-$I468)&lt;$O468,$M468*$P468,IF((Z$27-$I468)=$O468,$M468-SUM($Q468:Y468),0))))))</f>
        <v>0</v>
      </c>
      <c r="AA468" s="88">
        <f>IF($N468="정률법",IF((AA$27-$I468)&lt;0,0,IF((AA$27-$I468)=0,$M468*$P468/12*(12-$J468+1),IF((AA$27-$I468)&lt;$O468,($M468-SUM($N468:W468))*$P468,IF((AA$27-$I468)=$O468,$M468-SUM($N468:W468),0)))),IF($N468="정액법",IF((AA$27-$I468)&lt;0,0,IF((AA$27-$I468)=0,$M468*$P468/12*(12-$J468+1),IF((AA$27-$I468)&lt;$O468,$M468*$P468,IF((AA$27-$I468)=$O468,$M468-SUM($Q468:Z468),0))))))</f>
        <v>0</v>
      </c>
      <c r="AB468" s="88">
        <f>IF($N468="정률법",IF((AB$27-$I468)&lt;0,0,IF((AB$27-$I468)=0,$M468*$P468/12*(12-$J468+1),IF((AB$27-$I468)&lt;$O468,($M468-SUM($N468:X468))*$P468,IF((AB$27-$I468)=$O468,$M468-SUM($N468:X468),0)))),IF($N468="정액법",IF((AB$27-$I468)&lt;0,0,IF((AB$27-$I468)=0,$M468*$P468/12*(12-$J468+1),IF((AB$27-$I468)&lt;$O468,$M468*$P468,IF((AB$27-$I468)=$O468,$M468-SUM($Q468:AA468),0))))))</f>
        <v>0</v>
      </c>
      <c r="AC468" s="88">
        <f>IF($N468="정률법",IF((AC$27-$I468)&lt;0,0,IF((AC$27-$I468)=0,$M468*$P468/12*(12-$J468+1),IF((AC$27-$I468)&lt;$O468,($M468-SUM($N468:Y468))*$P468,IF((AC$27-$I468)=$O468,$M468-SUM($N468:Y468),0)))),IF($N468="정액법",IF((AC$27-$I468)&lt;0,0,IF((AC$27-$I468)=0,$M468*$P468/12*(12-$J468+1),IF((AC$27-$I468)&lt;$O468,$M468*$P468,IF((AC$27-$I468)=$O468,$M468-SUM($Q468:AB468),0))))))</f>
        <v>0</v>
      </c>
      <c r="AD468" s="88">
        <f>IF($N468="정률법",IF((AD$27-$I468)&lt;0,0,IF((AD$27-$I468)=0,$M468*$P468/12*(12-$J468+1),IF((AD$27-$I468)&lt;$O468,($M468-SUM($N468:Z468))*$P468,IF((AD$27-$I468)=$O468,$M468-SUM($N468:Z468),0)))),IF($N468="정액법",IF((AD$27-$I468)&lt;0,0,IF((AD$27-$I468)=0,$M468*$P468/12*(12-$J468+1),IF((AD$27-$I468)&lt;$O468,$M468*$P468,IF((AD$27-$I468)=$O468,$M468-SUM($Q468:AC468),0))))))</f>
        <v>0</v>
      </c>
      <c r="AE468" s="89"/>
      <c r="AF468" s="90">
        <f t="shared" si="256"/>
        <v>0</v>
      </c>
      <c r="AG468" s="88">
        <f t="shared" si="251"/>
        <v>0</v>
      </c>
      <c r="AH468" s="91">
        <f t="shared" si="252"/>
        <v>0</v>
      </c>
      <c r="AI468" s="77"/>
      <c r="AJ468" s="77"/>
      <c r="AK468" s="77"/>
      <c r="AL468" s="77"/>
      <c r="AM468" s="77"/>
      <c r="AN468" s="92"/>
    </row>
    <row r="469" spans="2:40" s="47" customFormat="1" ht="13.5" hidden="1" outlineLevel="2">
      <c r="B469" s="76">
        <v>9</v>
      </c>
      <c r="C469" s="77"/>
      <c r="D469" s="77"/>
      <c r="E469" s="78"/>
      <c r="F469" s="77"/>
      <c r="G469" s="191"/>
      <c r="H469" s="79"/>
      <c r="I469" s="80">
        <f t="shared" si="253"/>
        <v>1900</v>
      </c>
      <c r="J469" s="81" t="str">
        <f t="shared" si="254"/>
        <v>01</v>
      </c>
      <c r="K469" s="82"/>
      <c r="L469" s="140"/>
      <c r="M469" s="83">
        <f t="shared" si="255"/>
        <v>0</v>
      </c>
      <c r="N469" s="141" t="s">
        <v>65</v>
      </c>
      <c r="O469" s="85">
        <v>3</v>
      </c>
      <c r="P469" s="86">
        <f>IF($N469="정액법",VLOOKUP($O469,[1]Data!$J$3:$L$62,2),IF($N469="정률법",VLOOKUP($O469,[1]Data!$J$3:$L$62,3),"입력검증"))</f>
        <v>0.33300000000000002</v>
      </c>
      <c r="Q469" s="108"/>
      <c r="R469" s="108"/>
      <c r="S469" s="108"/>
      <c r="T469" s="108"/>
      <c r="U469" s="108"/>
      <c r="V469" s="108"/>
      <c r="W469" s="108"/>
      <c r="X469" s="88">
        <f>IF($N469="정률법",IF((X$27-$I469)&lt;0,0,IF((X$27-$I469)=0,$M469*$P469/12*(12-$J469+1),IF((X$27-$I469)&lt;$O469,($M469-SUM($N469:T469))*$P469,IF((X$27-$I469)=$O469,$M469-SUM($N469:T469),0)))),IF($N469="정액법",IF((X$27-$I469)&lt;0,0,IF((X$27-$I469)=0,$M469*$P469/12*(12-$J469+1),IF((X$27-$I469)&lt;$O469,$M469*$P469,IF((X$27-$I469)=$O469,$M469-SUM($Q469:W469),0))))))</f>
        <v>0</v>
      </c>
      <c r="Y469" s="88">
        <f>IF($N469="정률법",IF((Y$27-$I469)&lt;0,0,IF((Y$27-$I469)=0,$M469*$P469/12*(12-$J469+1),IF((Y$27-$I469)&lt;$O469,($M469-SUM($N469:U469))*$P469,IF((Y$27-$I469)=$O469,$M469-SUM($N469:U469),0)))),IF($N469="정액법",IF((Y$27-$I469)&lt;0,0,IF((Y$27-$I469)=0,$M469*$P469/12*(12-$J469+1),IF((Y$27-$I469)&lt;$O469,$M469*$P469,IF((Y$27-$I469)=$O469,$M469-SUM($Q469:X469),0))))))</f>
        <v>0</v>
      </c>
      <c r="Z469" s="88">
        <f>IF($N469="정률법",IF((Z$27-$I469)&lt;0,0,IF((Z$27-$I469)=0,$M469*$P469/12*(12-$J469+1),IF((Z$27-$I469)&lt;$O469,($M469-SUM($N469:V469))*$P469,IF((Z$27-$I469)=$O469,$M469-SUM($N469:V469),0)))),IF($N469="정액법",IF((Z$27-$I469)&lt;0,0,IF((Z$27-$I469)=0,$M469*$P469/12*(12-$J469+1),IF((Z$27-$I469)&lt;$O469,$M469*$P469,IF((Z$27-$I469)=$O469,$M469-SUM($Q469:Y469),0))))))</f>
        <v>0</v>
      </c>
      <c r="AA469" s="88">
        <f>IF($N469="정률법",IF((AA$27-$I469)&lt;0,0,IF((AA$27-$I469)=0,$M469*$P469/12*(12-$J469+1),IF((AA$27-$I469)&lt;$O469,($M469-SUM($N469:W469))*$P469,IF((AA$27-$I469)=$O469,$M469-SUM($N469:W469),0)))),IF($N469="정액법",IF((AA$27-$I469)&lt;0,0,IF((AA$27-$I469)=0,$M469*$P469/12*(12-$J469+1),IF((AA$27-$I469)&lt;$O469,$M469*$P469,IF((AA$27-$I469)=$O469,$M469-SUM($Q469:Z469),0))))))</f>
        <v>0</v>
      </c>
      <c r="AB469" s="88">
        <f>IF($N469="정률법",IF((AB$27-$I469)&lt;0,0,IF((AB$27-$I469)=0,$M469*$P469/12*(12-$J469+1),IF((AB$27-$I469)&lt;$O469,($M469-SUM($N469:X469))*$P469,IF((AB$27-$I469)=$O469,$M469-SUM($N469:X469),0)))),IF($N469="정액법",IF((AB$27-$I469)&lt;0,0,IF((AB$27-$I469)=0,$M469*$P469/12*(12-$J469+1),IF((AB$27-$I469)&lt;$O469,$M469*$P469,IF((AB$27-$I469)=$O469,$M469-SUM($Q469:AA469),0))))))</f>
        <v>0</v>
      </c>
      <c r="AC469" s="88">
        <f>IF($N469="정률법",IF((AC$27-$I469)&lt;0,0,IF((AC$27-$I469)=0,$M469*$P469/12*(12-$J469+1),IF((AC$27-$I469)&lt;$O469,($M469-SUM($N469:Y469))*$P469,IF((AC$27-$I469)=$O469,$M469-SUM($N469:Y469),0)))),IF($N469="정액법",IF((AC$27-$I469)&lt;0,0,IF((AC$27-$I469)=0,$M469*$P469/12*(12-$J469+1),IF((AC$27-$I469)&lt;$O469,$M469*$P469,IF((AC$27-$I469)=$O469,$M469-SUM($Q469:AB469),0))))))</f>
        <v>0</v>
      </c>
      <c r="AD469" s="88">
        <f>IF($N469="정률법",IF((AD$27-$I469)&lt;0,0,IF((AD$27-$I469)=0,$M469*$P469/12*(12-$J469+1),IF((AD$27-$I469)&lt;$O469,($M469-SUM($N469:Z469))*$P469,IF((AD$27-$I469)=$O469,$M469-SUM($N469:Z469),0)))),IF($N469="정액법",IF((AD$27-$I469)&lt;0,0,IF((AD$27-$I469)=0,$M469*$P469/12*(12-$J469+1),IF((AD$27-$I469)&lt;$O469,$M469*$P469,IF((AD$27-$I469)=$O469,$M469-SUM($Q469:AC469),0))))))</f>
        <v>0</v>
      </c>
      <c r="AE469" s="89"/>
      <c r="AF469" s="90">
        <f t="shared" si="256"/>
        <v>0</v>
      </c>
      <c r="AG469" s="88">
        <f t="shared" si="251"/>
        <v>0</v>
      </c>
      <c r="AH469" s="91">
        <f t="shared" si="252"/>
        <v>0</v>
      </c>
      <c r="AI469" s="77"/>
      <c r="AJ469" s="77"/>
      <c r="AK469" s="77"/>
      <c r="AL469" s="77"/>
      <c r="AM469" s="77"/>
      <c r="AN469" s="92"/>
    </row>
    <row r="470" spans="2:40" s="47" customFormat="1" ht="13.5" hidden="1" outlineLevel="2">
      <c r="B470" s="76">
        <v>10</v>
      </c>
      <c r="C470" s="77"/>
      <c r="D470" s="77"/>
      <c r="E470" s="78"/>
      <c r="F470" s="77"/>
      <c r="G470" s="191"/>
      <c r="H470" s="79"/>
      <c r="I470" s="80">
        <f t="shared" si="253"/>
        <v>1900</v>
      </c>
      <c r="J470" s="81" t="str">
        <f t="shared" si="254"/>
        <v>01</v>
      </c>
      <c r="K470" s="82"/>
      <c r="L470" s="140"/>
      <c r="M470" s="83">
        <f t="shared" si="255"/>
        <v>0</v>
      </c>
      <c r="N470" s="141" t="s">
        <v>65</v>
      </c>
      <c r="O470" s="85">
        <v>3</v>
      </c>
      <c r="P470" s="86">
        <f>IF($N470="정액법",VLOOKUP($O470,[1]Data!$J$3:$L$62,2),IF($N470="정률법",VLOOKUP($O470,[1]Data!$J$3:$L$62,3),"입력검증"))</f>
        <v>0.33300000000000002</v>
      </c>
      <c r="Q470" s="108"/>
      <c r="R470" s="108"/>
      <c r="S470" s="108"/>
      <c r="T470" s="108"/>
      <c r="U470" s="108"/>
      <c r="V470" s="108"/>
      <c r="W470" s="108"/>
      <c r="X470" s="88">
        <f>IF($N470="정률법",IF((X$27-$I470)&lt;0,0,IF((X$27-$I470)=0,$M470*$P470/12*(12-$J470+1),IF((X$27-$I470)&lt;$O470,($M470-SUM($N470:T470))*$P470,IF((X$27-$I470)=$O470,$M470-SUM($N470:T470),0)))),IF($N470="정액법",IF((X$27-$I470)&lt;0,0,IF((X$27-$I470)=0,$M470*$P470/12*(12-$J470+1),IF((X$27-$I470)&lt;$O470,$M470*$P470,IF((X$27-$I470)=$O470,$M470-SUM($Q470:W470),0))))))</f>
        <v>0</v>
      </c>
      <c r="Y470" s="88">
        <f>IF($N470="정률법",IF((Y$27-$I470)&lt;0,0,IF((Y$27-$I470)=0,$M470*$P470/12*(12-$J470+1),IF((Y$27-$I470)&lt;$O470,($M470-SUM($N470:U470))*$P470,IF((Y$27-$I470)=$O470,$M470-SUM($N470:U470),0)))),IF($N470="정액법",IF((Y$27-$I470)&lt;0,0,IF((Y$27-$I470)=0,$M470*$P470/12*(12-$J470+1),IF((Y$27-$I470)&lt;$O470,$M470*$P470,IF((Y$27-$I470)=$O470,$M470-SUM($Q470:X470),0))))))</f>
        <v>0</v>
      </c>
      <c r="Z470" s="88">
        <f>IF($N470="정률법",IF((Z$27-$I470)&lt;0,0,IF((Z$27-$I470)=0,$M470*$P470/12*(12-$J470+1),IF((Z$27-$I470)&lt;$O470,($M470-SUM($N470:V470))*$P470,IF((Z$27-$I470)=$O470,$M470-SUM($N470:V470),0)))),IF($N470="정액법",IF((Z$27-$I470)&lt;0,0,IF((Z$27-$I470)=0,$M470*$P470/12*(12-$J470+1),IF((Z$27-$I470)&lt;$O470,$M470*$P470,IF((Z$27-$I470)=$O470,$M470-SUM($Q470:Y470),0))))))</f>
        <v>0</v>
      </c>
      <c r="AA470" s="88">
        <f>IF($N470="정률법",IF((AA$27-$I470)&lt;0,0,IF((AA$27-$I470)=0,$M470*$P470/12*(12-$J470+1),IF((AA$27-$I470)&lt;$O470,($M470-SUM($N470:W470))*$P470,IF((AA$27-$I470)=$O470,$M470-SUM($N470:W470),0)))),IF($N470="정액법",IF((AA$27-$I470)&lt;0,0,IF((AA$27-$I470)=0,$M470*$P470/12*(12-$J470+1),IF((AA$27-$I470)&lt;$O470,$M470*$P470,IF((AA$27-$I470)=$O470,$M470-SUM($Q470:Z470),0))))))</f>
        <v>0</v>
      </c>
      <c r="AB470" s="88">
        <f>IF($N470="정률법",IF((AB$27-$I470)&lt;0,0,IF((AB$27-$I470)=0,$M470*$P470/12*(12-$J470+1),IF((AB$27-$I470)&lt;$O470,($M470-SUM($N470:X470))*$P470,IF((AB$27-$I470)=$O470,$M470-SUM($N470:X470),0)))),IF($N470="정액법",IF((AB$27-$I470)&lt;0,0,IF((AB$27-$I470)=0,$M470*$P470/12*(12-$J470+1),IF((AB$27-$I470)&lt;$O470,$M470*$P470,IF((AB$27-$I470)=$O470,$M470-SUM($Q470:AA470),0))))))</f>
        <v>0</v>
      </c>
      <c r="AC470" s="88">
        <f>IF($N470="정률법",IF((AC$27-$I470)&lt;0,0,IF((AC$27-$I470)=0,$M470*$P470/12*(12-$J470+1),IF((AC$27-$I470)&lt;$O470,($M470-SUM($N470:Y470))*$P470,IF((AC$27-$I470)=$O470,$M470-SUM($N470:Y470),0)))),IF($N470="정액법",IF((AC$27-$I470)&lt;0,0,IF((AC$27-$I470)=0,$M470*$P470/12*(12-$J470+1),IF((AC$27-$I470)&lt;$O470,$M470*$P470,IF((AC$27-$I470)=$O470,$M470-SUM($Q470:AB470),0))))))</f>
        <v>0</v>
      </c>
      <c r="AD470" s="88">
        <f>IF($N470="정률법",IF((AD$27-$I470)&lt;0,0,IF((AD$27-$I470)=0,$M470*$P470/12*(12-$J470+1),IF((AD$27-$I470)&lt;$O470,($M470-SUM($N470:Z470))*$P470,IF((AD$27-$I470)=$O470,$M470-SUM($N470:Z470),0)))),IF($N470="정액법",IF((AD$27-$I470)&lt;0,0,IF((AD$27-$I470)=0,$M470*$P470/12*(12-$J470+1),IF((AD$27-$I470)&lt;$O470,$M470*$P470,IF((AD$27-$I470)=$O470,$M470-SUM($Q470:AC470),0))))))</f>
        <v>0</v>
      </c>
      <c r="AE470" s="89"/>
      <c r="AF470" s="90">
        <f t="shared" si="256"/>
        <v>0</v>
      </c>
      <c r="AG470" s="88">
        <f t="shared" si="251"/>
        <v>0</v>
      </c>
      <c r="AH470" s="91">
        <f t="shared" si="252"/>
        <v>0</v>
      </c>
      <c r="AI470" s="77"/>
      <c r="AJ470" s="77"/>
      <c r="AK470" s="77"/>
      <c r="AL470" s="77"/>
      <c r="AM470" s="77"/>
      <c r="AN470" s="92"/>
    </row>
    <row r="471" spans="2:40" s="47" customFormat="1" ht="13.5" hidden="1" outlineLevel="1">
      <c r="B471" s="94"/>
      <c r="C471" s="95" t="s">
        <v>66</v>
      </c>
      <c r="D471" s="94"/>
      <c r="E471" s="96"/>
      <c r="F471" s="94"/>
      <c r="G471" s="97">
        <f>+G461</f>
        <v>2018</v>
      </c>
      <c r="H471" s="98"/>
      <c r="I471" s="98"/>
      <c r="J471" s="98"/>
      <c r="K471" s="99">
        <f>SUM(K461:K470)</f>
        <v>0</v>
      </c>
      <c r="L471" s="99">
        <f>SUM(L461:L470)</f>
        <v>0</v>
      </c>
      <c r="M471" s="99">
        <f>SUM(M461:M470)</f>
        <v>0</v>
      </c>
      <c r="N471" s="96"/>
      <c r="O471" s="96"/>
      <c r="P471" s="100"/>
      <c r="Q471" s="101">
        <f>SUM(N461:N470)</f>
        <v>0</v>
      </c>
      <c r="R471" s="101">
        <f t="shared" ref="R471:AD471" si="257">SUM(R461:R470)</f>
        <v>0</v>
      </c>
      <c r="S471" s="101">
        <f t="shared" si="257"/>
        <v>0</v>
      </c>
      <c r="T471" s="101">
        <f t="shared" si="257"/>
        <v>0</v>
      </c>
      <c r="U471" s="101">
        <f t="shared" si="257"/>
        <v>0</v>
      </c>
      <c r="V471" s="101">
        <f t="shared" si="257"/>
        <v>0</v>
      </c>
      <c r="W471" s="101">
        <f t="shared" si="257"/>
        <v>0</v>
      </c>
      <c r="X471" s="101">
        <f t="shared" si="257"/>
        <v>0</v>
      </c>
      <c r="Y471" s="101">
        <f t="shared" si="257"/>
        <v>0</v>
      </c>
      <c r="Z471" s="101">
        <f t="shared" si="257"/>
        <v>0</v>
      </c>
      <c r="AA471" s="101">
        <f t="shared" si="257"/>
        <v>0</v>
      </c>
      <c r="AB471" s="101">
        <f t="shared" si="257"/>
        <v>0</v>
      </c>
      <c r="AC471" s="101">
        <f t="shared" si="257"/>
        <v>0</v>
      </c>
      <c r="AD471" s="102">
        <f t="shared" si="257"/>
        <v>0</v>
      </c>
      <c r="AE471" s="103"/>
      <c r="AF471" s="104">
        <f>SUM(AF461:AF470)</f>
        <v>0</v>
      </c>
      <c r="AG471" s="101">
        <f>SUM(AG461:AG470)</f>
        <v>0</v>
      </c>
      <c r="AH471" s="105">
        <f>SUM(AH461:AH470)</f>
        <v>0</v>
      </c>
      <c r="AI471" s="101"/>
      <c r="AJ471" s="101"/>
      <c r="AK471" s="101"/>
      <c r="AL471" s="101"/>
      <c r="AM471" s="101"/>
      <c r="AN471" s="106"/>
    </row>
    <row r="472" spans="2:40" s="47" customFormat="1" ht="13.5" hidden="1" outlineLevel="2">
      <c r="B472" s="76">
        <v>1</v>
      </c>
      <c r="C472" s="77"/>
      <c r="D472" s="77"/>
      <c r="E472" s="78"/>
      <c r="F472" s="77"/>
      <c r="G472" s="191">
        <v>2019</v>
      </c>
      <c r="H472" s="79"/>
      <c r="I472" s="80">
        <f>VALUE(LEFT(TEXT($H472,"yyyy-mm-dd"),4))</f>
        <v>1900</v>
      </c>
      <c r="J472" s="81" t="str">
        <f>MID(TEXT($H472,"yyyy-mm-dd"),6,2)</f>
        <v>01</v>
      </c>
      <c r="K472" s="82"/>
      <c r="L472" s="140"/>
      <c r="M472" s="83">
        <f>K472+L472</f>
        <v>0</v>
      </c>
      <c r="N472" s="141" t="s">
        <v>65</v>
      </c>
      <c r="O472" s="85">
        <v>3</v>
      </c>
      <c r="P472" s="86">
        <f>IF($N472="정액법",VLOOKUP($O472,[1]Data!$J$3:$L$62,2),IF($N472="정률법",VLOOKUP($O472,[1]Data!$J$3:$L$62,3),"입력검증"))</f>
        <v>0.33300000000000002</v>
      </c>
      <c r="Q472" s="108"/>
      <c r="R472" s="108"/>
      <c r="S472" s="108"/>
      <c r="T472" s="108"/>
      <c r="U472" s="108"/>
      <c r="V472" s="108"/>
      <c r="W472" s="108"/>
      <c r="X472" s="108"/>
      <c r="Y472" s="88">
        <f>IF($N472="정률법",IF((Y$27-$I472)&lt;0,0,IF((Y$27-$I472)=0,$M472*$P472/12*(12-$J472+1),IF((Y$27-$I472)&lt;$O472,($M472-SUM($N472:U472))*$P472,IF((Y$27-$I472)=$O472,$M472-SUM($N472:U472),0)))),IF($N472="정액법",IF((Y$27-$I472)&lt;0,0,IF((Y$27-$I472)=0,$M472*$P472/12*(12-$J472+1),IF((Y$27-$I472)&lt;$O472,$M472*$P472,IF((Y$27-$I472)=$O472,$M472-SUM($Q472:X472),0))))))</f>
        <v>0</v>
      </c>
      <c r="Z472" s="88">
        <f>IF($N472="정률법",IF((Z$27-$I472)&lt;0,0,IF((Z$27-$I472)=0,$M472*$P472/12*(12-$J472+1),IF((Z$27-$I472)&lt;$O472,($M472-SUM($N472:V472))*$P472,IF((Z$27-$I472)=$O472,$M472-SUM($N472:V472),0)))),IF($N472="정액법",IF((Z$27-$I472)&lt;0,0,IF((Z$27-$I472)=0,$M472*$P472/12*(12-$J472+1),IF((Z$27-$I472)&lt;$O472,$M472*$P472,IF((Z$27-$I472)=$O472,$M472-SUM($Q472:Y472),0))))))</f>
        <v>0</v>
      </c>
      <c r="AA472" s="88">
        <f>IF($N472="정률법",IF((AA$27-$I472)&lt;0,0,IF((AA$27-$I472)=0,$M472*$P472/12*(12-$J472+1),IF((AA$27-$I472)&lt;$O472,($M472-SUM($N472:W472))*$P472,IF((AA$27-$I472)=$O472,$M472-SUM($N472:W472),0)))),IF($N472="정액법",IF((AA$27-$I472)&lt;0,0,IF((AA$27-$I472)=0,$M472*$P472/12*(12-$J472+1),IF((AA$27-$I472)&lt;$O472,$M472*$P472,IF((AA$27-$I472)=$O472,$M472-SUM($Q472:Z472),0))))))</f>
        <v>0</v>
      </c>
      <c r="AB472" s="88">
        <f>IF($N472="정률법",IF((AB$27-$I472)&lt;0,0,IF((AB$27-$I472)=0,$M472*$P472/12*(12-$J472+1),IF((AB$27-$I472)&lt;$O472,($M472-SUM($N472:X472))*$P472,IF((AB$27-$I472)=$O472,$M472-SUM($N472:X472),0)))),IF($N472="정액법",IF((AB$27-$I472)&lt;0,0,IF((AB$27-$I472)=0,$M472*$P472/12*(12-$J472+1),IF((AB$27-$I472)&lt;$O472,$M472*$P472,IF((AB$27-$I472)=$O472,$M472-SUM($Q472:AA472),0))))))</f>
        <v>0</v>
      </c>
      <c r="AC472" s="88">
        <f>IF($N472="정률법",IF((AC$27-$I472)&lt;0,0,IF((AC$27-$I472)=0,$M472*$P472/12*(12-$J472+1),IF((AC$27-$I472)&lt;$O472,($M472-SUM($N472:Y472))*$P472,IF((AC$27-$I472)=$O472,$M472-SUM($N472:Y472),0)))),IF($N472="정액법",IF((AC$27-$I472)&lt;0,0,IF((AC$27-$I472)=0,$M472*$P472/12*(12-$J472+1),IF((AC$27-$I472)&lt;$O472,$M472*$P472,IF((AC$27-$I472)=$O472,$M472-SUM($Q472:AB472),0))))))</f>
        <v>0</v>
      </c>
      <c r="AD472" s="88">
        <f>IF($N472="정률법",IF((AD$27-$I472)&lt;0,0,IF((AD$27-$I472)=0,$M472*$P472/12*(12-$J472+1),IF((AD$27-$I472)&lt;$O472,($M472-SUM($N472:Z472))*$P472,IF((AD$27-$I472)=$O472,$M472-SUM($N472:Z472),0)))),IF($N472="정액법",IF((AD$27-$I472)&lt;0,0,IF((AD$27-$I472)=0,$M472*$P472/12*(12-$J472+1),IF((AD$27-$I472)&lt;$O472,$M472*$P472,IF((AD$27-$I472)=$O472,$M472-SUM($Q472:AC472),0))))))</f>
        <v>0</v>
      </c>
      <c r="AE472" s="89"/>
      <c r="AF472" s="90">
        <f>SUM(Q472:AE472)</f>
        <v>0</v>
      </c>
      <c r="AG472" s="88">
        <f t="shared" ref="AG472:AG481" si="258">M472-AF472</f>
        <v>0</v>
      </c>
      <c r="AH472" s="91">
        <f t="shared" ref="AH472:AH481" si="259">IFERROR(INT(AG472*K472/M472),0)</f>
        <v>0</v>
      </c>
      <c r="AI472" s="77"/>
      <c r="AJ472" s="77"/>
      <c r="AK472" s="77"/>
      <c r="AL472" s="77"/>
      <c r="AM472" s="77"/>
      <c r="AN472" s="92"/>
    </row>
    <row r="473" spans="2:40" s="47" customFormat="1" ht="13.5" hidden="1" outlineLevel="2">
      <c r="B473" s="76">
        <v>2</v>
      </c>
      <c r="C473" s="77"/>
      <c r="D473" s="77"/>
      <c r="E473" s="78"/>
      <c r="F473" s="77"/>
      <c r="G473" s="191"/>
      <c r="H473" s="79"/>
      <c r="I473" s="80">
        <f t="shared" ref="I473:I481" si="260">VALUE(LEFT(TEXT($H473,"yyyy-mm-dd"),4))</f>
        <v>1900</v>
      </c>
      <c r="J473" s="81" t="str">
        <f t="shared" ref="J473:J481" si="261">MID(TEXT($H473,"yyyy-mm-dd"),6,2)</f>
        <v>01</v>
      </c>
      <c r="K473" s="82"/>
      <c r="L473" s="140"/>
      <c r="M473" s="83">
        <f t="shared" ref="M473:M481" si="262">K473+L473</f>
        <v>0</v>
      </c>
      <c r="N473" s="141" t="s">
        <v>65</v>
      </c>
      <c r="O473" s="85">
        <v>3</v>
      </c>
      <c r="P473" s="86">
        <f>IF($N473="정액법",VLOOKUP($O473,[1]Data!$J$3:$L$62,2),IF($N473="정률법",VLOOKUP($O473,[1]Data!$J$3:$L$62,3),"입력검증"))</f>
        <v>0.33300000000000002</v>
      </c>
      <c r="Q473" s="108"/>
      <c r="R473" s="108"/>
      <c r="S473" s="108"/>
      <c r="T473" s="108"/>
      <c r="U473" s="108"/>
      <c r="V473" s="108"/>
      <c r="W473" s="108"/>
      <c r="X473" s="108"/>
      <c r="Y473" s="88">
        <f>IF($N473="정률법",IF((Y$27-$I473)&lt;0,0,IF((Y$27-$I473)=0,$M473*$P473/12*(12-$J473+1),IF((Y$27-$I473)&lt;$O473,($M473-SUM($N473:U473))*$P473,IF((Y$27-$I473)=$O473,$M473-SUM($N473:U473),0)))),IF($N473="정액법",IF((Y$27-$I473)&lt;0,0,IF((Y$27-$I473)=0,$M473*$P473/12*(12-$J473+1),IF((Y$27-$I473)&lt;$O473,$M473*$P473,IF((Y$27-$I473)=$O473,$M473-SUM($Q473:X473),0))))))</f>
        <v>0</v>
      </c>
      <c r="Z473" s="88">
        <f>IF($N473="정률법",IF((Z$27-$I473)&lt;0,0,IF((Z$27-$I473)=0,$M473*$P473/12*(12-$J473+1),IF((Z$27-$I473)&lt;$O473,($M473-SUM($N473:V473))*$P473,IF((Z$27-$I473)=$O473,$M473-SUM($N473:V473),0)))),IF($N473="정액법",IF((Z$27-$I473)&lt;0,0,IF((Z$27-$I473)=0,$M473*$P473/12*(12-$J473+1),IF((Z$27-$I473)&lt;$O473,$M473*$P473,IF((Z$27-$I473)=$O473,$M473-SUM($Q473:Y473),0))))))</f>
        <v>0</v>
      </c>
      <c r="AA473" s="88">
        <f>IF($N473="정률법",IF((AA$27-$I473)&lt;0,0,IF((AA$27-$I473)=0,$M473*$P473/12*(12-$J473+1),IF((AA$27-$I473)&lt;$O473,($M473-SUM($N473:W473))*$P473,IF((AA$27-$I473)=$O473,$M473-SUM($N473:W473),0)))),IF($N473="정액법",IF((AA$27-$I473)&lt;0,0,IF((AA$27-$I473)=0,$M473*$P473/12*(12-$J473+1),IF((AA$27-$I473)&lt;$O473,$M473*$P473,IF((AA$27-$I473)=$O473,$M473-SUM($Q473:Z473),0))))))</f>
        <v>0</v>
      </c>
      <c r="AB473" s="88">
        <f>IF($N473="정률법",IF((AB$27-$I473)&lt;0,0,IF((AB$27-$I473)=0,$M473*$P473/12*(12-$J473+1),IF((AB$27-$I473)&lt;$O473,($M473-SUM($N473:X473))*$P473,IF((AB$27-$I473)=$O473,$M473-SUM($N473:X473),0)))),IF($N473="정액법",IF((AB$27-$I473)&lt;0,0,IF((AB$27-$I473)=0,$M473*$P473/12*(12-$J473+1),IF((AB$27-$I473)&lt;$O473,$M473*$P473,IF((AB$27-$I473)=$O473,$M473-SUM($Q473:AA473),0))))))</f>
        <v>0</v>
      </c>
      <c r="AC473" s="88">
        <f>IF($N473="정률법",IF((AC$27-$I473)&lt;0,0,IF((AC$27-$I473)=0,$M473*$P473/12*(12-$J473+1),IF((AC$27-$I473)&lt;$O473,($M473-SUM($N473:Y473))*$P473,IF((AC$27-$I473)=$O473,$M473-SUM($N473:Y473),0)))),IF($N473="정액법",IF((AC$27-$I473)&lt;0,0,IF((AC$27-$I473)=0,$M473*$P473/12*(12-$J473+1),IF((AC$27-$I473)&lt;$O473,$M473*$P473,IF((AC$27-$I473)=$O473,$M473-SUM($Q473:AB473),0))))))</f>
        <v>0</v>
      </c>
      <c r="AD473" s="88">
        <f>IF($N473="정률법",IF((AD$27-$I473)&lt;0,0,IF((AD$27-$I473)=0,$M473*$P473/12*(12-$J473+1),IF((AD$27-$I473)&lt;$O473,($M473-SUM($N473:Z473))*$P473,IF((AD$27-$I473)=$O473,$M473-SUM($N473:Z473),0)))),IF($N473="정액법",IF((AD$27-$I473)&lt;0,0,IF((AD$27-$I473)=0,$M473*$P473/12*(12-$J473+1),IF((AD$27-$I473)&lt;$O473,$M473*$P473,IF((AD$27-$I473)=$O473,$M473-SUM($Q473:AC473),0))))))</f>
        <v>0</v>
      </c>
      <c r="AE473" s="89"/>
      <c r="AF473" s="90">
        <f t="shared" ref="AF473:AF481" si="263">SUM(Q473:AE473)</f>
        <v>0</v>
      </c>
      <c r="AG473" s="88">
        <f t="shared" si="258"/>
        <v>0</v>
      </c>
      <c r="AH473" s="91">
        <f t="shared" si="259"/>
        <v>0</v>
      </c>
      <c r="AI473" s="77"/>
      <c r="AJ473" s="77"/>
      <c r="AK473" s="77"/>
      <c r="AL473" s="77"/>
      <c r="AM473" s="77"/>
      <c r="AN473" s="92"/>
    </row>
    <row r="474" spans="2:40" s="47" customFormat="1" ht="13.5" hidden="1" outlineLevel="2">
      <c r="B474" s="76">
        <v>3</v>
      </c>
      <c r="C474" s="77"/>
      <c r="D474" s="77"/>
      <c r="E474" s="78"/>
      <c r="F474" s="77"/>
      <c r="G474" s="191"/>
      <c r="H474" s="79"/>
      <c r="I474" s="80">
        <f t="shared" si="260"/>
        <v>1900</v>
      </c>
      <c r="J474" s="81" t="str">
        <f t="shared" si="261"/>
        <v>01</v>
      </c>
      <c r="K474" s="82"/>
      <c r="L474" s="140"/>
      <c r="M474" s="83">
        <f t="shared" si="262"/>
        <v>0</v>
      </c>
      <c r="N474" s="141" t="s">
        <v>65</v>
      </c>
      <c r="O474" s="85">
        <v>3</v>
      </c>
      <c r="P474" s="86">
        <f>IF($N474="정액법",VLOOKUP($O474,[1]Data!$J$3:$L$62,2),IF($N474="정률법",VLOOKUP($O474,[1]Data!$J$3:$L$62,3),"입력검증"))</f>
        <v>0.33300000000000002</v>
      </c>
      <c r="Q474" s="108"/>
      <c r="R474" s="108"/>
      <c r="S474" s="108"/>
      <c r="T474" s="108"/>
      <c r="U474" s="108"/>
      <c r="V474" s="108"/>
      <c r="W474" s="108"/>
      <c r="X474" s="108"/>
      <c r="Y474" s="88">
        <f>IF($N474="정률법",IF((Y$27-$I474)&lt;0,0,IF((Y$27-$I474)=0,$M474*$P474/12*(12-$J474+1),IF((Y$27-$I474)&lt;$O474,($M474-SUM($N474:U474))*$P474,IF((Y$27-$I474)=$O474,$M474-SUM($N474:U474),0)))),IF($N474="정액법",IF((Y$27-$I474)&lt;0,0,IF((Y$27-$I474)=0,$M474*$P474/12*(12-$J474+1),IF((Y$27-$I474)&lt;$O474,$M474*$P474,IF((Y$27-$I474)=$O474,$M474-SUM($Q474:X474),0))))))</f>
        <v>0</v>
      </c>
      <c r="Z474" s="88">
        <f>IF($N474="정률법",IF((Z$27-$I474)&lt;0,0,IF((Z$27-$I474)=0,$M474*$P474/12*(12-$J474+1),IF((Z$27-$I474)&lt;$O474,($M474-SUM($N474:V474))*$P474,IF((Z$27-$I474)=$O474,$M474-SUM($N474:V474),0)))),IF($N474="정액법",IF((Z$27-$I474)&lt;0,0,IF((Z$27-$I474)=0,$M474*$P474/12*(12-$J474+1),IF((Z$27-$I474)&lt;$O474,$M474*$P474,IF((Z$27-$I474)=$O474,$M474-SUM($Q474:Y474),0))))))</f>
        <v>0</v>
      </c>
      <c r="AA474" s="88">
        <f>IF($N474="정률법",IF((AA$27-$I474)&lt;0,0,IF((AA$27-$I474)=0,$M474*$P474/12*(12-$J474+1),IF((AA$27-$I474)&lt;$O474,($M474-SUM($N474:W474))*$P474,IF((AA$27-$I474)=$O474,$M474-SUM($N474:W474),0)))),IF($N474="정액법",IF((AA$27-$I474)&lt;0,0,IF((AA$27-$I474)=0,$M474*$P474/12*(12-$J474+1),IF((AA$27-$I474)&lt;$O474,$M474*$P474,IF((AA$27-$I474)=$O474,$M474-SUM($Q474:Z474),0))))))</f>
        <v>0</v>
      </c>
      <c r="AB474" s="88">
        <f>IF($N474="정률법",IF((AB$27-$I474)&lt;0,0,IF((AB$27-$I474)=0,$M474*$P474/12*(12-$J474+1),IF((AB$27-$I474)&lt;$O474,($M474-SUM($N474:X474))*$P474,IF((AB$27-$I474)=$O474,$M474-SUM($N474:X474),0)))),IF($N474="정액법",IF((AB$27-$I474)&lt;0,0,IF((AB$27-$I474)=0,$M474*$P474/12*(12-$J474+1),IF((AB$27-$I474)&lt;$O474,$M474*$P474,IF((AB$27-$I474)=$O474,$M474-SUM($Q474:AA474),0))))))</f>
        <v>0</v>
      </c>
      <c r="AC474" s="88">
        <f>IF($N474="정률법",IF((AC$27-$I474)&lt;0,0,IF((AC$27-$I474)=0,$M474*$P474/12*(12-$J474+1),IF((AC$27-$I474)&lt;$O474,($M474-SUM($N474:Y474))*$P474,IF((AC$27-$I474)=$O474,$M474-SUM($N474:Y474),0)))),IF($N474="정액법",IF((AC$27-$I474)&lt;0,0,IF((AC$27-$I474)=0,$M474*$P474/12*(12-$J474+1),IF((AC$27-$I474)&lt;$O474,$M474*$P474,IF((AC$27-$I474)=$O474,$M474-SUM($Q474:AB474),0))))))</f>
        <v>0</v>
      </c>
      <c r="AD474" s="88">
        <f>IF($N474="정률법",IF((AD$27-$I474)&lt;0,0,IF((AD$27-$I474)=0,$M474*$P474/12*(12-$J474+1),IF((AD$27-$I474)&lt;$O474,($M474-SUM($N474:Z474))*$P474,IF((AD$27-$I474)=$O474,$M474-SUM($N474:Z474),0)))),IF($N474="정액법",IF((AD$27-$I474)&lt;0,0,IF((AD$27-$I474)=0,$M474*$P474/12*(12-$J474+1),IF((AD$27-$I474)&lt;$O474,$M474*$P474,IF((AD$27-$I474)=$O474,$M474-SUM($Q474:AC474),0))))))</f>
        <v>0</v>
      </c>
      <c r="AE474" s="89"/>
      <c r="AF474" s="90">
        <f t="shared" si="263"/>
        <v>0</v>
      </c>
      <c r="AG474" s="88">
        <f t="shared" si="258"/>
        <v>0</v>
      </c>
      <c r="AH474" s="91">
        <f t="shared" si="259"/>
        <v>0</v>
      </c>
      <c r="AI474" s="77"/>
      <c r="AJ474" s="77"/>
      <c r="AK474" s="77"/>
      <c r="AL474" s="77"/>
      <c r="AM474" s="77"/>
      <c r="AN474" s="92"/>
    </row>
    <row r="475" spans="2:40" s="47" customFormat="1" ht="13.5" hidden="1" outlineLevel="2">
      <c r="B475" s="76">
        <v>4</v>
      </c>
      <c r="C475" s="77"/>
      <c r="D475" s="77"/>
      <c r="E475" s="78"/>
      <c r="F475" s="77"/>
      <c r="G475" s="191"/>
      <c r="H475" s="79"/>
      <c r="I475" s="80">
        <f t="shared" si="260"/>
        <v>1900</v>
      </c>
      <c r="J475" s="81" t="str">
        <f t="shared" si="261"/>
        <v>01</v>
      </c>
      <c r="K475" s="82"/>
      <c r="L475" s="140"/>
      <c r="M475" s="83">
        <f t="shared" si="262"/>
        <v>0</v>
      </c>
      <c r="N475" s="141" t="s">
        <v>65</v>
      </c>
      <c r="O475" s="85">
        <v>3</v>
      </c>
      <c r="P475" s="86">
        <f>IF($N475="정액법",VLOOKUP($O475,[1]Data!$J$3:$L$62,2),IF($N475="정률법",VLOOKUP($O475,[1]Data!$J$3:$L$62,3),"입력검증"))</f>
        <v>0.33300000000000002</v>
      </c>
      <c r="Q475" s="108"/>
      <c r="R475" s="108"/>
      <c r="S475" s="108"/>
      <c r="T475" s="108"/>
      <c r="U475" s="108"/>
      <c r="V475" s="108"/>
      <c r="W475" s="108"/>
      <c r="X475" s="108"/>
      <c r="Y475" s="88">
        <f>IF($N475="정률법",IF((Y$27-$I475)&lt;0,0,IF((Y$27-$I475)=0,$M475*$P475/12*(12-$J475+1),IF((Y$27-$I475)&lt;$O475,($M475-SUM($N475:U475))*$P475,IF((Y$27-$I475)=$O475,$M475-SUM($N475:U475),0)))),IF($N475="정액법",IF((Y$27-$I475)&lt;0,0,IF((Y$27-$I475)=0,$M475*$P475/12*(12-$J475+1),IF((Y$27-$I475)&lt;$O475,$M475*$P475,IF((Y$27-$I475)=$O475,$M475-SUM($Q475:X475),0))))))</f>
        <v>0</v>
      </c>
      <c r="Z475" s="88">
        <f>IF($N475="정률법",IF((Z$27-$I475)&lt;0,0,IF((Z$27-$I475)=0,$M475*$P475/12*(12-$J475+1),IF((Z$27-$I475)&lt;$O475,($M475-SUM($N475:V475))*$P475,IF((Z$27-$I475)=$O475,$M475-SUM($N475:V475),0)))),IF($N475="정액법",IF((Z$27-$I475)&lt;0,0,IF((Z$27-$I475)=0,$M475*$P475/12*(12-$J475+1),IF((Z$27-$I475)&lt;$O475,$M475*$P475,IF((Z$27-$I475)=$O475,$M475-SUM($Q475:Y475),0))))))</f>
        <v>0</v>
      </c>
      <c r="AA475" s="88">
        <f>IF($N475="정률법",IF((AA$27-$I475)&lt;0,0,IF((AA$27-$I475)=0,$M475*$P475/12*(12-$J475+1),IF((AA$27-$I475)&lt;$O475,($M475-SUM($N475:W475))*$P475,IF((AA$27-$I475)=$O475,$M475-SUM($N475:W475),0)))),IF($N475="정액법",IF((AA$27-$I475)&lt;0,0,IF((AA$27-$I475)=0,$M475*$P475/12*(12-$J475+1),IF((AA$27-$I475)&lt;$O475,$M475*$P475,IF((AA$27-$I475)=$O475,$M475-SUM($Q475:Z475),0))))))</f>
        <v>0</v>
      </c>
      <c r="AB475" s="88">
        <f>IF($N475="정률법",IF((AB$27-$I475)&lt;0,0,IF((AB$27-$I475)=0,$M475*$P475/12*(12-$J475+1),IF((AB$27-$I475)&lt;$O475,($M475-SUM($N475:X475))*$P475,IF((AB$27-$I475)=$O475,$M475-SUM($N475:X475),0)))),IF($N475="정액법",IF((AB$27-$I475)&lt;0,0,IF((AB$27-$I475)=0,$M475*$P475/12*(12-$J475+1),IF((AB$27-$I475)&lt;$O475,$M475*$P475,IF((AB$27-$I475)=$O475,$M475-SUM($Q475:AA475),0))))))</f>
        <v>0</v>
      </c>
      <c r="AC475" s="88">
        <f>IF($N475="정률법",IF((AC$27-$I475)&lt;0,0,IF((AC$27-$I475)=0,$M475*$P475/12*(12-$J475+1),IF((AC$27-$I475)&lt;$O475,($M475-SUM($N475:Y475))*$P475,IF((AC$27-$I475)=$O475,$M475-SUM($N475:Y475),0)))),IF($N475="정액법",IF((AC$27-$I475)&lt;0,0,IF((AC$27-$I475)=0,$M475*$P475/12*(12-$J475+1),IF((AC$27-$I475)&lt;$O475,$M475*$P475,IF((AC$27-$I475)=$O475,$M475-SUM($Q475:AB475),0))))))</f>
        <v>0</v>
      </c>
      <c r="AD475" s="88">
        <f>IF($N475="정률법",IF((AD$27-$I475)&lt;0,0,IF((AD$27-$I475)=0,$M475*$P475/12*(12-$J475+1),IF((AD$27-$I475)&lt;$O475,($M475-SUM($N475:Z475))*$P475,IF((AD$27-$I475)=$O475,$M475-SUM($N475:Z475),0)))),IF($N475="정액법",IF((AD$27-$I475)&lt;0,0,IF((AD$27-$I475)=0,$M475*$P475/12*(12-$J475+1),IF((AD$27-$I475)&lt;$O475,$M475*$P475,IF((AD$27-$I475)=$O475,$M475-SUM($Q475:AC475),0))))))</f>
        <v>0</v>
      </c>
      <c r="AE475" s="89"/>
      <c r="AF475" s="90">
        <f t="shared" si="263"/>
        <v>0</v>
      </c>
      <c r="AG475" s="88">
        <f t="shared" si="258"/>
        <v>0</v>
      </c>
      <c r="AH475" s="91">
        <f t="shared" si="259"/>
        <v>0</v>
      </c>
      <c r="AI475" s="77"/>
      <c r="AJ475" s="77"/>
      <c r="AK475" s="77"/>
      <c r="AL475" s="77"/>
      <c r="AM475" s="77"/>
      <c r="AN475" s="92"/>
    </row>
    <row r="476" spans="2:40" s="47" customFormat="1" ht="13.5" hidden="1" outlineLevel="2">
      <c r="B476" s="76">
        <v>5</v>
      </c>
      <c r="C476" s="77"/>
      <c r="D476" s="77"/>
      <c r="E476" s="78"/>
      <c r="F476" s="77"/>
      <c r="G476" s="191"/>
      <c r="H476" s="79"/>
      <c r="I476" s="80">
        <f t="shared" si="260"/>
        <v>1900</v>
      </c>
      <c r="J476" s="81" t="str">
        <f t="shared" si="261"/>
        <v>01</v>
      </c>
      <c r="K476" s="82"/>
      <c r="L476" s="140"/>
      <c r="M476" s="83">
        <f t="shared" si="262"/>
        <v>0</v>
      </c>
      <c r="N476" s="141" t="s">
        <v>65</v>
      </c>
      <c r="O476" s="85">
        <v>3</v>
      </c>
      <c r="P476" s="86">
        <f>IF($N476="정액법",VLOOKUP($O476,[1]Data!$J$3:$L$62,2),IF($N476="정률법",VLOOKUP($O476,[1]Data!$J$3:$L$62,3),"입력검증"))</f>
        <v>0.33300000000000002</v>
      </c>
      <c r="Q476" s="108"/>
      <c r="R476" s="108"/>
      <c r="S476" s="108"/>
      <c r="T476" s="108"/>
      <c r="U476" s="108"/>
      <c r="V476" s="108"/>
      <c r="W476" s="108"/>
      <c r="X476" s="108"/>
      <c r="Y476" s="88">
        <f>IF($N476="정률법",IF((Y$27-$I476)&lt;0,0,IF((Y$27-$I476)=0,$M476*$P476/12*(12-$J476+1),IF((Y$27-$I476)&lt;$O476,($M476-SUM($N476:U476))*$P476,IF((Y$27-$I476)=$O476,$M476-SUM($N476:U476),0)))),IF($N476="정액법",IF((Y$27-$I476)&lt;0,0,IF((Y$27-$I476)=0,$M476*$P476/12*(12-$J476+1),IF((Y$27-$I476)&lt;$O476,$M476*$P476,IF((Y$27-$I476)=$O476,$M476-SUM($Q476:X476),0))))))</f>
        <v>0</v>
      </c>
      <c r="Z476" s="88">
        <f>IF($N476="정률법",IF((Z$27-$I476)&lt;0,0,IF((Z$27-$I476)=0,$M476*$P476/12*(12-$J476+1),IF((Z$27-$I476)&lt;$O476,($M476-SUM($N476:V476))*$P476,IF((Z$27-$I476)=$O476,$M476-SUM($N476:V476),0)))),IF($N476="정액법",IF((Z$27-$I476)&lt;0,0,IF((Z$27-$I476)=0,$M476*$P476/12*(12-$J476+1),IF((Z$27-$I476)&lt;$O476,$M476*$P476,IF((Z$27-$I476)=$O476,$M476-SUM($Q476:Y476),0))))))</f>
        <v>0</v>
      </c>
      <c r="AA476" s="88">
        <f>IF($N476="정률법",IF((AA$27-$I476)&lt;0,0,IF((AA$27-$I476)=0,$M476*$P476/12*(12-$J476+1),IF((AA$27-$I476)&lt;$O476,($M476-SUM($N476:W476))*$P476,IF((AA$27-$I476)=$O476,$M476-SUM($N476:W476),0)))),IF($N476="정액법",IF((AA$27-$I476)&lt;0,0,IF((AA$27-$I476)=0,$M476*$P476/12*(12-$J476+1),IF((AA$27-$I476)&lt;$O476,$M476*$P476,IF((AA$27-$I476)=$O476,$M476-SUM($Q476:Z476),0))))))</f>
        <v>0</v>
      </c>
      <c r="AB476" s="88">
        <f>IF($N476="정률법",IF((AB$27-$I476)&lt;0,0,IF((AB$27-$I476)=0,$M476*$P476/12*(12-$J476+1),IF((AB$27-$I476)&lt;$O476,($M476-SUM($N476:X476))*$P476,IF((AB$27-$I476)=$O476,$M476-SUM($N476:X476),0)))),IF($N476="정액법",IF((AB$27-$I476)&lt;0,0,IF((AB$27-$I476)=0,$M476*$P476/12*(12-$J476+1),IF((AB$27-$I476)&lt;$O476,$M476*$P476,IF((AB$27-$I476)=$O476,$M476-SUM($Q476:AA476),0))))))</f>
        <v>0</v>
      </c>
      <c r="AC476" s="88">
        <f>IF($N476="정률법",IF((AC$27-$I476)&lt;0,0,IF((AC$27-$I476)=0,$M476*$P476/12*(12-$J476+1),IF((AC$27-$I476)&lt;$O476,($M476-SUM($N476:Y476))*$P476,IF((AC$27-$I476)=$O476,$M476-SUM($N476:Y476),0)))),IF($N476="정액법",IF((AC$27-$I476)&lt;0,0,IF((AC$27-$I476)=0,$M476*$P476/12*(12-$J476+1),IF((AC$27-$I476)&lt;$O476,$M476*$P476,IF((AC$27-$I476)=$O476,$M476-SUM($Q476:AB476),0))))))</f>
        <v>0</v>
      </c>
      <c r="AD476" s="88">
        <f>IF($N476="정률법",IF((AD$27-$I476)&lt;0,0,IF((AD$27-$I476)=0,$M476*$P476/12*(12-$J476+1),IF((AD$27-$I476)&lt;$O476,($M476-SUM($N476:Z476))*$P476,IF((AD$27-$I476)=$O476,$M476-SUM($N476:Z476),0)))),IF($N476="정액법",IF((AD$27-$I476)&lt;0,0,IF((AD$27-$I476)=0,$M476*$P476/12*(12-$J476+1),IF((AD$27-$I476)&lt;$O476,$M476*$P476,IF((AD$27-$I476)=$O476,$M476-SUM($Q476:AC476),0))))))</f>
        <v>0</v>
      </c>
      <c r="AE476" s="89"/>
      <c r="AF476" s="90">
        <f t="shared" si="263"/>
        <v>0</v>
      </c>
      <c r="AG476" s="88">
        <f t="shared" si="258"/>
        <v>0</v>
      </c>
      <c r="AH476" s="91">
        <f t="shared" si="259"/>
        <v>0</v>
      </c>
      <c r="AI476" s="77"/>
      <c r="AJ476" s="77"/>
      <c r="AK476" s="77"/>
      <c r="AL476" s="77"/>
      <c r="AM476" s="77"/>
      <c r="AN476" s="92"/>
    </row>
    <row r="477" spans="2:40" s="47" customFormat="1" ht="13.5" hidden="1" outlineLevel="2">
      <c r="B477" s="76">
        <v>6</v>
      </c>
      <c r="C477" s="77"/>
      <c r="D477" s="77"/>
      <c r="E477" s="78"/>
      <c r="F477" s="77"/>
      <c r="G477" s="191"/>
      <c r="H477" s="79"/>
      <c r="I477" s="80">
        <f t="shared" si="260"/>
        <v>1900</v>
      </c>
      <c r="J477" s="81" t="str">
        <f t="shared" si="261"/>
        <v>01</v>
      </c>
      <c r="K477" s="82"/>
      <c r="L477" s="140"/>
      <c r="M477" s="83">
        <f t="shared" si="262"/>
        <v>0</v>
      </c>
      <c r="N477" s="141" t="s">
        <v>65</v>
      </c>
      <c r="O477" s="85">
        <v>3</v>
      </c>
      <c r="P477" s="86">
        <f>IF($N477="정액법",VLOOKUP($O477,[1]Data!$J$3:$L$62,2),IF($N477="정률법",VLOOKUP($O477,[1]Data!$J$3:$L$62,3),"입력검증"))</f>
        <v>0.33300000000000002</v>
      </c>
      <c r="Q477" s="108"/>
      <c r="R477" s="108"/>
      <c r="S477" s="108"/>
      <c r="T477" s="108"/>
      <c r="U477" s="108"/>
      <c r="V477" s="108"/>
      <c r="W477" s="108"/>
      <c r="X477" s="108"/>
      <c r="Y477" s="88">
        <f>IF($N477="정률법",IF((Y$27-$I477)&lt;0,0,IF((Y$27-$I477)=0,$M477*$P477/12*(12-$J477+1),IF((Y$27-$I477)&lt;$O477,($M477-SUM($N477:U477))*$P477,IF((Y$27-$I477)=$O477,$M477-SUM($N477:U477),0)))),IF($N477="정액법",IF((Y$27-$I477)&lt;0,0,IF((Y$27-$I477)=0,$M477*$P477/12*(12-$J477+1),IF((Y$27-$I477)&lt;$O477,$M477*$P477,IF((Y$27-$I477)=$O477,$M477-SUM($Q477:X477),0))))))</f>
        <v>0</v>
      </c>
      <c r="Z477" s="88">
        <f>IF($N477="정률법",IF((Z$27-$I477)&lt;0,0,IF((Z$27-$I477)=0,$M477*$P477/12*(12-$J477+1),IF((Z$27-$I477)&lt;$O477,($M477-SUM($N477:V477))*$P477,IF((Z$27-$I477)=$O477,$M477-SUM($N477:V477),0)))),IF($N477="정액법",IF((Z$27-$I477)&lt;0,0,IF((Z$27-$I477)=0,$M477*$P477/12*(12-$J477+1),IF((Z$27-$I477)&lt;$O477,$M477*$P477,IF((Z$27-$I477)=$O477,$M477-SUM($Q477:Y477),0))))))</f>
        <v>0</v>
      </c>
      <c r="AA477" s="88">
        <f>IF($N477="정률법",IF((AA$27-$I477)&lt;0,0,IF((AA$27-$I477)=0,$M477*$P477/12*(12-$J477+1),IF((AA$27-$I477)&lt;$O477,($M477-SUM($N477:W477))*$P477,IF((AA$27-$I477)=$O477,$M477-SUM($N477:W477),0)))),IF($N477="정액법",IF((AA$27-$I477)&lt;0,0,IF((AA$27-$I477)=0,$M477*$P477/12*(12-$J477+1),IF((AA$27-$I477)&lt;$O477,$M477*$P477,IF((AA$27-$I477)=$O477,$M477-SUM($Q477:Z477),0))))))</f>
        <v>0</v>
      </c>
      <c r="AB477" s="88">
        <f>IF($N477="정률법",IF((AB$27-$I477)&lt;0,0,IF((AB$27-$I477)=0,$M477*$P477/12*(12-$J477+1),IF((AB$27-$I477)&lt;$O477,($M477-SUM($N477:X477))*$P477,IF((AB$27-$I477)=$O477,$M477-SUM($N477:X477),0)))),IF($N477="정액법",IF((AB$27-$I477)&lt;0,0,IF((AB$27-$I477)=0,$M477*$P477/12*(12-$J477+1),IF((AB$27-$I477)&lt;$O477,$M477*$P477,IF((AB$27-$I477)=$O477,$M477-SUM($Q477:AA477),0))))))</f>
        <v>0</v>
      </c>
      <c r="AC477" s="88">
        <f>IF($N477="정률법",IF((AC$27-$I477)&lt;0,0,IF((AC$27-$I477)=0,$M477*$P477/12*(12-$J477+1),IF((AC$27-$I477)&lt;$O477,($M477-SUM($N477:Y477))*$P477,IF((AC$27-$I477)=$O477,$M477-SUM($N477:Y477),0)))),IF($N477="정액법",IF((AC$27-$I477)&lt;0,0,IF((AC$27-$I477)=0,$M477*$P477/12*(12-$J477+1),IF((AC$27-$I477)&lt;$O477,$M477*$P477,IF((AC$27-$I477)=$O477,$M477-SUM($Q477:AB477),0))))))</f>
        <v>0</v>
      </c>
      <c r="AD477" s="88">
        <f>IF($N477="정률법",IF((AD$27-$I477)&lt;0,0,IF((AD$27-$I477)=0,$M477*$P477/12*(12-$J477+1),IF((AD$27-$I477)&lt;$O477,($M477-SUM($N477:Z477))*$P477,IF((AD$27-$I477)=$O477,$M477-SUM($N477:Z477),0)))),IF($N477="정액법",IF((AD$27-$I477)&lt;0,0,IF((AD$27-$I477)=0,$M477*$P477/12*(12-$J477+1),IF((AD$27-$I477)&lt;$O477,$M477*$P477,IF((AD$27-$I477)=$O477,$M477-SUM($Q477:AC477),0))))))</f>
        <v>0</v>
      </c>
      <c r="AE477" s="89"/>
      <c r="AF477" s="90">
        <f t="shared" si="263"/>
        <v>0</v>
      </c>
      <c r="AG477" s="88">
        <f t="shared" si="258"/>
        <v>0</v>
      </c>
      <c r="AH477" s="91">
        <f t="shared" si="259"/>
        <v>0</v>
      </c>
      <c r="AI477" s="77"/>
      <c r="AJ477" s="77"/>
      <c r="AK477" s="77"/>
      <c r="AL477" s="77"/>
      <c r="AM477" s="77"/>
      <c r="AN477" s="92"/>
    </row>
    <row r="478" spans="2:40" s="47" customFormat="1" ht="13.5" hidden="1" outlineLevel="2">
      <c r="B478" s="76">
        <v>7</v>
      </c>
      <c r="C478" s="77"/>
      <c r="D478" s="77"/>
      <c r="E478" s="78"/>
      <c r="F478" s="77"/>
      <c r="G478" s="191"/>
      <c r="H478" s="79"/>
      <c r="I478" s="80">
        <f t="shared" si="260"/>
        <v>1900</v>
      </c>
      <c r="J478" s="81" t="str">
        <f t="shared" si="261"/>
        <v>01</v>
      </c>
      <c r="K478" s="82"/>
      <c r="L478" s="140"/>
      <c r="M478" s="83">
        <f t="shared" si="262"/>
        <v>0</v>
      </c>
      <c r="N478" s="141" t="s">
        <v>65</v>
      </c>
      <c r="O478" s="85">
        <v>3</v>
      </c>
      <c r="P478" s="86">
        <f>IF($N478="정액법",VLOOKUP($O478,[1]Data!$J$3:$L$62,2),IF($N478="정률법",VLOOKUP($O478,[1]Data!$J$3:$L$62,3),"입력검증"))</f>
        <v>0.33300000000000002</v>
      </c>
      <c r="Q478" s="108"/>
      <c r="R478" s="108"/>
      <c r="S478" s="108"/>
      <c r="T478" s="108"/>
      <c r="U478" s="108"/>
      <c r="V478" s="108"/>
      <c r="W478" s="108"/>
      <c r="X478" s="108"/>
      <c r="Y478" s="88">
        <f>IF($N478="정률법",IF((Y$27-$I478)&lt;0,0,IF((Y$27-$I478)=0,$M478*$P478/12*(12-$J478+1),IF((Y$27-$I478)&lt;$O478,($M478-SUM($N478:U478))*$P478,IF((Y$27-$I478)=$O478,$M478-SUM($N478:U478),0)))),IF($N478="정액법",IF((Y$27-$I478)&lt;0,0,IF((Y$27-$I478)=0,$M478*$P478/12*(12-$J478+1),IF((Y$27-$I478)&lt;$O478,$M478*$P478,IF((Y$27-$I478)=$O478,$M478-SUM($Q478:X478),0))))))</f>
        <v>0</v>
      </c>
      <c r="Z478" s="88">
        <f>IF($N478="정률법",IF((Z$27-$I478)&lt;0,0,IF((Z$27-$I478)=0,$M478*$P478/12*(12-$J478+1),IF((Z$27-$I478)&lt;$O478,($M478-SUM($N478:V478))*$P478,IF((Z$27-$I478)=$O478,$M478-SUM($N478:V478),0)))),IF($N478="정액법",IF((Z$27-$I478)&lt;0,0,IF((Z$27-$I478)=0,$M478*$P478/12*(12-$J478+1),IF((Z$27-$I478)&lt;$O478,$M478*$P478,IF((Z$27-$I478)=$O478,$M478-SUM($Q478:Y478),0))))))</f>
        <v>0</v>
      </c>
      <c r="AA478" s="88">
        <f>IF($N478="정률법",IF((AA$27-$I478)&lt;0,0,IF((AA$27-$I478)=0,$M478*$P478/12*(12-$J478+1),IF((AA$27-$I478)&lt;$O478,($M478-SUM($N478:W478))*$P478,IF((AA$27-$I478)=$O478,$M478-SUM($N478:W478),0)))),IF($N478="정액법",IF((AA$27-$I478)&lt;0,0,IF((AA$27-$I478)=0,$M478*$P478/12*(12-$J478+1),IF((AA$27-$I478)&lt;$O478,$M478*$P478,IF((AA$27-$I478)=$O478,$M478-SUM($Q478:Z478),0))))))</f>
        <v>0</v>
      </c>
      <c r="AB478" s="88">
        <f>IF($N478="정률법",IF((AB$27-$I478)&lt;0,0,IF((AB$27-$I478)=0,$M478*$P478/12*(12-$J478+1),IF((AB$27-$I478)&lt;$O478,($M478-SUM($N478:X478))*$P478,IF((AB$27-$I478)=$O478,$M478-SUM($N478:X478),0)))),IF($N478="정액법",IF((AB$27-$I478)&lt;0,0,IF((AB$27-$I478)=0,$M478*$P478/12*(12-$J478+1),IF((AB$27-$I478)&lt;$O478,$M478*$P478,IF((AB$27-$I478)=$O478,$M478-SUM($Q478:AA478),0))))))</f>
        <v>0</v>
      </c>
      <c r="AC478" s="88">
        <f>IF($N478="정률법",IF((AC$27-$I478)&lt;0,0,IF((AC$27-$I478)=0,$M478*$P478/12*(12-$J478+1),IF((AC$27-$I478)&lt;$O478,($M478-SUM($N478:Y478))*$P478,IF((AC$27-$I478)=$O478,$M478-SUM($N478:Y478),0)))),IF($N478="정액법",IF((AC$27-$I478)&lt;0,0,IF((AC$27-$I478)=0,$M478*$P478/12*(12-$J478+1),IF((AC$27-$I478)&lt;$O478,$M478*$P478,IF((AC$27-$I478)=$O478,$M478-SUM($Q478:AB478),0))))))</f>
        <v>0</v>
      </c>
      <c r="AD478" s="88">
        <f>IF($N478="정률법",IF((AD$27-$I478)&lt;0,0,IF((AD$27-$I478)=0,$M478*$P478/12*(12-$J478+1),IF((AD$27-$I478)&lt;$O478,($M478-SUM($N478:Z478))*$P478,IF((AD$27-$I478)=$O478,$M478-SUM($N478:Z478),0)))),IF($N478="정액법",IF((AD$27-$I478)&lt;0,0,IF((AD$27-$I478)=0,$M478*$P478/12*(12-$J478+1),IF((AD$27-$I478)&lt;$O478,$M478*$P478,IF((AD$27-$I478)=$O478,$M478-SUM($Q478:AC478),0))))))</f>
        <v>0</v>
      </c>
      <c r="AE478" s="89"/>
      <c r="AF478" s="90">
        <f t="shared" si="263"/>
        <v>0</v>
      </c>
      <c r="AG478" s="88">
        <f t="shared" si="258"/>
        <v>0</v>
      </c>
      <c r="AH478" s="91">
        <f t="shared" si="259"/>
        <v>0</v>
      </c>
      <c r="AI478" s="77"/>
      <c r="AJ478" s="77"/>
      <c r="AK478" s="77"/>
      <c r="AL478" s="77"/>
      <c r="AM478" s="77"/>
      <c r="AN478" s="92"/>
    </row>
    <row r="479" spans="2:40" s="47" customFormat="1" ht="13.5" hidden="1" outlineLevel="2">
      <c r="B479" s="76">
        <v>8</v>
      </c>
      <c r="C479" s="77"/>
      <c r="D479" s="77"/>
      <c r="E479" s="78"/>
      <c r="F479" s="77"/>
      <c r="G479" s="191"/>
      <c r="H479" s="79"/>
      <c r="I479" s="80">
        <f t="shared" si="260"/>
        <v>1900</v>
      </c>
      <c r="J479" s="81" t="str">
        <f t="shared" si="261"/>
        <v>01</v>
      </c>
      <c r="K479" s="82"/>
      <c r="L479" s="140"/>
      <c r="M479" s="83">
        <f t="shared" si="262"/>
        <v>0</v>
      </c>
      <c r="N479" s="141" t="s">
        <v>65</v>
      </c>
      <c r="O479" s="85">
        <v>3</v>
      </c>
      <c r="P479" s="86">
        <f>IF($N479="정액법",VLOOKUP($O479,[1]Data!$J$3:$L$62,2),IF($N479="정률법",VLOOKUP($O479,[1]Data!$J$3:$L$62,3),"입력검증"))</f>
        <v>0.33300000000000002</v>
      </c>
      <c r="Q479" s="108"/>
      <c r="R479" s="108"/>
      <c r="S479" s="108"/>
      <c r="T479" s="108"/>
      <c r="U479" s="108"/>
      <c r="V479" s="108"/>
      <c r="W479" s="108"/>
      <c r="X479" s="108"/>
      <c r="Y479" s="88">
        <f>IF($N479="정률법",IF((Y$27-$I479)&lt;0,0,IF((Y$27-$I479)=0,$M479*$P479/12*(12-$J479+1),IF((Y$27-$I479)&lt;$O479,($M479-SUM($N479:U479))*$P479,IF((Y$27-$I479)=$O479,$M479-SUM($N479:U479),0)))),IF($N479="정액법",IF((Y$27-$I479)&lt;0,0,IF((Y$27-$I479)=0,$M479*$P479/12*(12-$J479+1),IF((Y$27-$I479)&lt;$O479,$M479*$P479,IF((Y$27-$I479)=$O479,$M479-SUM($Q479:X479),0))))))</f>
        <v>0</v>
      </c>
      <c r="Z479" s="88">
        <f>IF($N479="정률법",IF((Z$27-$I479)&lt;0,0,IF((Z$27-$I479)=0,$M479*$P479/12*(12-$J479+1),IF((Z$27-$I479)&lt;$O479,($M479-SUM($N479:V479))*$P479,IF((Z$27-$I479)=$O479,$M479-SUM($N479:V479),0)))),IF($N479="정액법",IF((Z$27-$I479)&lt;0,0,IF((Z$27-$I479)=0,$M479*$P479/12*(12-$J479+1),IF((Z$27-$I479)&lt;$O479,$M479*$P479,IF((Z$27-$I479)=$O479,$M479-SUM($Q479:Y479),0))))))</f>
        <v>0</v>
      </c>
      <c r="AA479" s="88">
        <f>IF($N479="정률법",IF((AA$27-$I479)&lt;0,0,IF((AA$27-$I479)=0,$M479*$P479/12*(12-$J479+1),IF((AA$27-$I479)&lt;$O479,($M479-SUM($N479:W479))*$P479,IF((AA$27-$I479)=$O479,$M479-SUM($N479:W479),0)))),IF($N479="정액법",IF((AA$27-$I479)&lt;0,0,IF((AA$27-$I479)=0,$M479*$P479/12*(12-$J479+1),IF((AA$27-$I479)&lt;$O479,$M479*$P479,IF((AA$27-$I479)=$O479,$M479-SUM($Q479:Z479),0))))))</f>
        <v>0</v>
      </c>
      <c r="AB479" s="88">
        <f>IF($N479="정률법",IF((AB$27-$I479)&lt;0,0,IF((AB$27-$I479)=0,$M479*$P479/12*(12-$J479+1),IF((AB$27-$I479)&lt;$O479,($M479-SUM($N479:X479))*$P479,IF((AB$27-$I479)=$O479,$M479-SUM($N479:X479),0)))),IF($N479="정액법",IF((AB$27-$I479)&lt;0,0,IF((AB$27-$I479)=0,$M479*$P479/12*(12-$J479+1),IF((AB$27-$I479)&lt;$O479,$M479*$P479,IF((AB$27-$I479)=$O479,$M479-SUM($Q479:AA479),0))))))</f>
        <v>0</v>
      </c>
      <c r="AC479" s="88">
        <f>IF($N479="정률법",IF((AC$27-$I479)&lt;0,0,IF((AC$27-$I479)=0,$M479*$P479/12*(12-$J479+1),IF((AC$27-$I479)&lt;$O479,($M479-SUM($N479:Y479))*$P479,IF((AC$27-$I479)=$O479,$M479-SUM($N479:Y479),0)))),IF($N479="정액법",IF((AC$27-$I479)&lt;0,0,IF((AC$27-$I479)=0,$M479*$P479/12*(12-$J479+1),IF((AC$27-$I479)&lt;$O479,$M479*$P479,IF((AC$27-$I479)=$O479,$M479-SUM($Q479:AB479),0))))))</f>
        <v>0</v>
      </c>
      <c r="AD479" s="88">
        <f>IF($N479="정률법",IF((AD$27-$I479)&lt;0,0,IF((AD$27-$I479)=0,$M479*$P479/12*(12-$J479+1),IF((AD$27-$I479)&lt;$O479,($M479-SUM($N479:Z479))*$P479,IF((AD$27-$I479)=$O479,$M479-SUM($N479:Z479),0)))),IF($N479="정액법",IF((AD$27-$I479)&lt;0,0,IF((AD$27-$I479)=0,$M479*$P479/12*(12-$J479+1),IF((AD$27-$I479)&lt;$O479,$M479*$P479,IF((AD$27-$I479)=$O479,$M479-SUM($Q479:AC479),0))))))</f>
        <v>0</v>
      </c>
      <c r="AE479" s="89"/>
      <c r="AF479" s="90">
        <f t="shared" si="263"/>
        <v>0</v>
      </c>
      <c r="AG479" s="88">
        <f t="shared" si="258"/>
        <v>0</v>
      </c>
      <c r="AH479" s="91">
        <f t="shared" si="259"/>
        <v>0</v>
      </c>
      <c r="AI479" s="77"/>
      <c r="AJ479" s="77"/>
      <c r="AK479" s="77"/>
      <c r="AL479" s="77"/>
      <c r="AM479" s="77"/>
      <c r="AN479" s="92"/>
    </row>
    <row r="480" spans="2:40" s="47" customFormat="1" ht="13.5" hidden="1" outlineLevel="2">
      <c r="B480" s="76">
        <v>9</v>
      </c>
      <c r="C480" s="77"/>
      <c r="D480" s="77"/>
      <c r="E480" s="78"/>
      <c r="F480" s="77"/>
      <c r="G480" s="191"/>
      <c r="H480" s="79"/>
      <c r="I480" s="80">
        <f t="shared" si="260"/>
        <v>1900</v>
      </c>
      <c r="J480" s="81" t="str">
        <f t="shared" si="261"/>
        <v>01</v>
      </c>
      <c r="K480" s="82"/>
      <c r="L480" s="140"/>
      <c r="M480" s="83">
        <f t="shared" si="262"/>
        <v>0</v>
      </c>
      <c r="N480" s="141" t="s">
        <v>65</v>
      </c>
      <c r="O480" s="85">
        <v>3</v>
      </c>
      <c r="P480" s="86">
        <f>IF($N480="정액법",VLOOKUP($O480,[1]Data!$J$3:$L$62,2),IF($N480="정률법",VLOOKUP($O480,[1]Data!$J$3:$L$62,3),"입력검증"))</f>
        <v>0.33300000000000002</v>
      </c>
      <c r="Q480" s="108"/>
      <c r="R480" s="108"/>
      <c r="S480" s="108"/>
      <c r="T480" s="108"/>
      <c r="U480" s="108"/>
      <c r="V480" s="108"/>
      <c r="W480" s="108"/>
      <c r="X480" s="108"/>
      <c r="Y480" s="88">
        <f>IF($N480="정률법",IF((Y$27-$I480)&lt;0,0,IF((Y$27-$I480)=0,$M480*$P480/12*(12-$J480+1),IF((Y$27-$I480)&lt;$O480,($M480-SUM($N480:U480))*$P480,IF((Y$27-$I480)=$O480,$M480-SUM($N480:U480),0)))),IF($N480="정액법",IF((Y$27-$I480)&lt;0,0,IF((Y$27-$I480)=0,$M480*$P480/12*(12-$J480+1),IF((Y$27-$I480)&lt;$O480,$M480*$P480,IF((Y$27-$I480)=$O480,$M480-SUM($Q480:X480),0))))))</f>
        <v>0</v>
      </c>
      <c r="Z480" s="88">
        <f>IF($N480="정률법",IF((Z$27-$I480)&lt;0,0,IF((Z$27-$I480)=0,$M480*$P480/12*(12-$J480+1),IF((Z$27-$I480)&lt;$O480,($M480-SUM($N480:V480))*$P480,IF((Z$27-$I480)=$O480,$M480-SUM($N480:V480),0)))),IF($N480="정액법",IF((Z$27-$I480)&lt;0,0,IF((Z$27-$I480)=0,$M480*$P480/12*(12-$J480+1),IF((Z$27-$I480)&lt;$O480,$M480*$P480,IF((Z$27-$I480)=$O480,$M480-SUM($Q480:Y480),0))))))</f>
        <v>0</v>
      </c>
      <c r="AA480" s="88">
        <f>IF($N480="정률법",IF((AA$27-$I480)&lt;0,0,IF((AA$27-$I480)=0,$M480*$P480/12*(12-$J480+1),IF((AA$27-$I480)&lt;$O480,($M480-SUM($N480:W480))*$P480,IF((AA$27-$I480)=$O480,$M480-SUM($N480:W480),0)))),IF($N480="정액법",IF((AA$27-$I480)&lt;0,0,IF((AA$27-$I480)=0,$M480*$P480/12*(12-$J480+1),IF((AA$27-$I480)&lt;$O480,$M480*$P480,IF((AA$27-$I480)=$O480,$M480-SUM($Q480:Z480),0))))))</f>
        <v>0</v>
      </c>
      <c r="AB480" s="88">
        <f>IF($N480="정률법",IF((AB$27-$I480)&lt;0,0,IF((AB$27-$I480)=0,$M480*$P480/12*(12-$J480+1),IF((AB$27-$I480)&lt;$O480,($M480-SUM($N480:X480))*$P480,IF((AB$27-$I480)=$O480,$M480-SUM($N480:X480),0)))),IF($N480="정액법",IF((AB$27-$I480)&lt;0,0,IF((AB$27-$I480)=0,$M480*$P480/12*(12-$J480+1),IF((AB$27-$I480)&lt;$O480,$M480*$P480,IF((AB$27-$I480)=$O480,$M480-SUM($Q480:AA480),0))))))</f>
        <v>0</v>
      </c>
      <c r="AC480" s="88">
        <f>IF($N480="정률법",IF((AC$27-$I480)&lt;0,0,IF((AC$27-$I480)=0,$M480*$P480/12*(12-$J480+1),IF((AC$27-$I480)&lt;$O480,($M480-SUM($N480:Y480))*$P480,IF((AC$27-$I480)=$O480,$M480-SUM($N480:Y480),0)))),IF($N480="정액법",IF((AC$27-$I480)&lt;0,0,IF((AC$27-$I480)=0,$M480*$P480/12*(12-$J480+1),IF((AC$27-$I480)&lt;$O480,$M480*$P480,IF((AC$27-$I480)=$O480,$M480-SUM($Q480:AB480),0))))))</f>
        <v>0</v>
      </c>
      <c r="AD480" s="88">
        <f>IF($N480="정률법",IF((AD$27-$I480)&lt;0,0,IF((AD$27-$I480)=0,$M480*$P480/12*(12-$J480+1),IF((AD$27-$I480)&lt;$O480,($M480-SUM($N480:Z480))*$P480,IF((AD$27-$I480)=$O480,$M480-SUM($N480:Z480),0)))),IF($N480="정액법",IF((AD$27-$I480)&lt;0,0,IF((AD$27-$I480)=0,$M480*$P480/12*(12-$J480+1),IF((AD$27-$I480)&lt;$O480,$M480*$P480,IF((AD$27-$I480)=$O480,$M480-SUM($Q480:AC480),0))))))</f>
        <v>0</v>
      </c>
      <c r="AE480" s="89"/>
      <c r="AF480" s="90">
        <f t="shared" si="263"/>
        <v>0</v>
      </c>
      <c r="AG480" s="88">
        <f t="shared" si="258"/>
        <v>0</v>
      </c>
      <c r="AH480" s="91">
        <f t="shared" si="259"/>
        <v>0</v>
      </c>
      <c r="AI480" s="77"/>
      <c r="AJ480" s="77"/>
      <c r="AK480" s="77"/>
      <c r="AL480" s="77"/>
      <c r="AM480" s="77"/>
      <c r="AN480" s="92"/>
    </row>
    <row r="481" spans="2:40" s="47" customFormat="1" ht="13.5" hidden="1" outlineLevel="2">
      <c r="B481" s="76">
        <v>10</v>
      </c>
      <c r="C481" s="77"/>
      <c r="D481" s="77"/>
      <c r="E481" s="78"/>
      <c r="F481" s="77"/>
      <c r="G481" s="191"/>
      <c r="H481" s="79"/>
      <c r="I481" s="80">
        <f t="shared" si="260"/>
        <v>1900</v>
      </c>
      <c r="J481" s="81" t="str">
        <f t="shared" si="261"/>
        <v>01</v>
      </c>
      <c r="K481" s="82"/>
      <c r="L481" s="140"/>
      <c r="M481" s="83">
        <f t="shared" si="262"/>
        <v>0</v>
      </c>
      <c r="N481" s="141" t="s">
        <v>65</v>
      </c>
      <c r="O481" s="85">
        <v>3</v>
      </c>
      <c r="P481" s="86">
        <f>IF($N481="정액법",VLOOKUP($O481,[1]Data!$J$3:$L$62,2),IF($N481="정률법",VLOOKUP($O481,[1]Data!$J$3:$L$62,3),"입력검증"))</f>
        <v>0.33300000000000002</v>
      </c>
      <c r="Q481" s="108"/>
      <c r="R481" s="108"/>
      <c r="S481" s="108"/>
      <c r="T481" s="108"/>
      <c r="U481" s="108"/>
      <c r="V481" s="108"/>
      <c r="W481" s="108"/>
      <c r="X481" s="108"/>
      <c r="Y481" s="88">
        <f>IF($N481="정률법",IF((Y$27-$I481)&lt;0,0,IF((Y$27-$I481)=0,$M481*$P481/12*(12-$J481+1),IF((Y$27-$I481)&lt;$O481,($M481-SUM($N481:U481))*$P481,IF((Y$27-$I481)=$O481,$M481-SUM($N481:U481),0)))),IF($N481="정액법",IF((Y$27-$I481)&lt;0,0,IF((Y$27-$I481)=0,$M481*$P481/12*(12-$J481+1),IF((Y$27-$I481)&lt;$O481,$M481*$P481,IF((Y$27-$I481)=$O481,$M481-SUM($Q481:X481),0))))))</f>
        <v>0</v>
      </c>
      <c r="Z481" s="88">
        <f>IF($N481="정률법",IF((Z$27-$I481)&lt;0,0,IF((Z$27-$I481)=0,$M481*$P481/12*(12-$J481+1),IF((Z$27-$I481)&lt;$O481,($M481-SUM($N481:V481))*$P481,IF((Z$27-$I481)=$O481,$M481-SUM($N481:V481),0)))),IF($N481="정액법",IF((Z$27-$I481)&lt;0,0,IF((Z$27-$I481)=0,$M481*$P481/12*(12-$J481+1),IF((Z$27-$I481)&lt;$O481,$M481*$P481,IF((Z$27-$I481)=$O481,$M481-SUM($Q481:Y481),0))))))</f>
        <v>0</v>
      </c>
      <c r="AA481" s="88">
        <f>IF($N481="정률법",IF((AA$27-$I481)&lt;0,0,IF((AA$27-$I481)=0,$M481*$P481/12*(12-$J481+1),IF((AA$27-$I481)&lt;$O481,($M481-SUM($N481:W481))*$P481,IF((AA$27-$I481)=$O481,$M481-SUM($N481:W481),0)))),IF($N481="정액법",IF((AA$27-$I481)&lt;0,0,IF((AA$27-$I481)=0,$M481*$P481/12*(12-$J481+1),IF((AA$27-$I481)&lt;$O481,$M481*$P481,IF((AA$27-$I481)=$O481,$M481-SUM($Q481:Z481),0))))))</f>
        <v>0</v>
      </c>
      <c r="AB481" s="88">
        <f>IF($N481="정률법",IF((AB$27-$I481)&lt;0,0,IF((AB$27-$I481)=0,$M481*$P481/12*(12-$J481+1),IF((AB$27-$I481)&lt;$O481,($M481-SUM($N481:X481))*$P481,IF((AB$27-$I481)=$O481,$M481-SUM($N481:X481),0)))),IF($N481="정액법",IF((AB$27-$I481)&lt;0,0,IF((AB$27-$I481)=0,$M481*$P481/12*(12-$J481+1),IF((AB$27-$I481)&lt;$O481,$M481*$P481,IF((AB$27-$I481)=$O481,$M481-SUM($Q481:AA481),0))))))</f>
        <v>0</v>
      </c>
      <c r="AC481" s="88">
        <f>IF($N481="정률법",IF((AC$27-$I481)&lt;0,0,IF((AC$27-$I481)=0,$M481*$P481/12*(12-$J481+1),IF((AC$27-$I481)&lt;$O481,($M481-SUM($N481:Y481))*$P481,IF((AC$27-$I481)=$O481,$M481-SUM($N481:Y481),0)))),IF($N481="정액법",IF((AC$27-$I481)&lt;0,0,IF((AC$27-$I481)=0,$M481*$P481/12*(12-$J481+1),IF((AC$27-$I481)&lt;$O481,$M481*$P481,IF((AC$27-$I481)=$O481,$M481-SUM($Q481:AB481),0))))))</f>
        <v>0</v>
      </c>
      <c r="AD481" s="88">
        <f>IF($N481="정률법",IF((AD$27-$I481)&lt;0,0,IF((AD$27-$I481)=0,$M481*$P481/12*(12-$J481+1),IF((AD$27-$I481)&lt;$O481,($M481-SUM($N481:Z481))*$P481,IF((AD$27-$I481)=$O481,$M481-SUM($N481:Z481),0)))),IF($N481="정액법",IF((AD$27-$I481)&lt;0,0,IF((AD$27-$I481)=0,$M481*$P481/12*(12-$J481+1),IF((AD$27-$I481)&lt;$O481,$M481*$P481,IF((AD$27-$I481)=$O481,$M481-SUM($Q481:AC481),0))))))</f>
        <v>0</v>
      </c>
      <c r="AE481" s="89"/>
      <c r="AF481" s="90">
        <f t="shared" si="263"/>
        <v>0</v>
      </c>
      <c r="AG481" s="88">
        <f t="shared" si="258"/>
        <v>0</v>
      </c>
      <c r="AH481" s="91">
        <f t="shared" si="259"/>
        <v>0</v>
      </c>
      <c r="AI481" s="77"/>
      <c r="AJ481" s="77"/>
      <c r="AK481" s="77"/>
      <c r="AL481" s="77"/>
      <c r="AM481" s="77"/>
      <c r="AN481" s="92"/>
    </row>
    <row r="482" spans="2:40" s="47" customFormat="1" ht="13.5" hidden="1" outlineLevel="1">
      <c r="B482" s="94"/>
      <c r="C482" s="95" t="s">
        <v>66</v>
      </c>
      <c r="D482" s="94"/>
      <c r="E482" s="96"/>
      <c r="F482" s="94"/>
      <c r="G482" s="97">
        <f>+G472</f>
        <v>2019</v>
      </c>
      <c r="H482" s="98"/>
      <c r="I482" s="98"/>
      <c r="J482" s="98"/>
      <c r="K482" s="99">
        <f>SUM(K472:K481)</f>
        <v>0</v>
      </c>
      <c r="L482" s="99">
        <f>SUM(L472:L481)</f>
        <v>0</v>
      </c>
      <c r="M482" s="99">
        <f>SUM(M472:M481)</f>
        <v>0</v>
      </c>
      <c r="N482" s="96"/>
      <c r="O482" s="96"/>
      <c r="P482" s="100"/>
      <c r="Q482" s="101">
        <f>SUM(N472:N481)</f>
        <v>0</v>
      </c>
      <c r="R482" s="101">
        <f t="shared" ref="R482:AD482" si="264">SUM(R472:R481)</f>
        <v>0</v>
      </c>
      <c r="S482" s="101">
        <f t="shared" si="264"/>
        <v>0</v>
      </c>
      <c r="T482" s="101">
        <f t="shared" si="264"/>
        <v>0</v>
      </c>
      <c r="U482" s="101">
        <f t="shared" si="264"/>
        <v>0</v>
      </c>
      <c r="V482" s="101">
        <f t="shared" si="264"/>
        <v>0</v>
      </c>
      <c r="W482" s="101">
        <f t="shared" si="264"/>
        <v>0</v>
      </c>
      <c r="X482" s="101">
        <f t="shared" si="264"/>
        <v>0</v>
      </c>
      <c r="Y482" s="101">
        <f t="shared" si="264"/>
        <v>0</v>
      </c>
      <c r="Z482" s="101">
        <f t="shared" si="264"/>
        <v>0</v>
      </c>
      <c r="AA482" s="101">
        <f t="shared" si="264"/>
        <v>0</v>
      </c>
      <c r="AB482" s="101">
        <f t="shared" si="264"/>
        <v>0</v>
      </c>
      <c r="AC482" s="101">
        <f t="shared" si="264"/>
        <v>0</v>
      </c>
      <c r="AD482" s="102">
        <f t="shared" si="264"/>
        <v>0</v>
      </c>
      <c r="AE482" s="103"/>
      <c r="AF482" s="104">
        <f>SUM(AF472:AF481)</f>
        <v>0</v>
      </c>
      <c r="AG482" s="101">
        <f>SUM(AG472:AG481)</f>
        <v>0</v>
      </c>
      <c r="AH482" s="105">
        <f>SUM(AH472:AH481)</f>
        <v>0</v>
      </c>
      <c r="AI482" s="101"/>
      <c r="AJ482" s="101"/>
      <c r="AK482" s="101"/>
      <c r="AL482" s="101"/>
      <c r="AM482" s="101"/>
      <c r="AN482" s="106"/>
    </row>
    <row r="483" spans="2:40" s="47" customFormat="1" ht="13.5" hidden="1" outlineLevel="2">
      <c r="B483" s="76">
        <v>1</v>
      </c>
      <c r="C483" s="77"/>
      <c r="D483" s="77"/>
      <c r="E483" s="78"/>
      <c r="F483" s="77"/>
      <c r="G483" s="191">
        <v>2020</v>
      </c>
      <c r="H483" s="79"/>
      <c r="I483" s="80">
        <f>VALUE(LEFT(TEXT($H483,"yyyy-mm-dd"),4))</f>
        <v>1900</v>
      </c>
      <c r="J483" s="81" t="str">
        <f>MID(TEXT($H483,"yyyy-mm-dd"),6,2)</f>
        <v>01</v>
      </c>
      <c r="K483" s="82"/>
      <c r="L483" s="140"/>
      <c r="M483" s="83">
        <f>K483+L483</f>
        <v>0</v>
      </c>
      <c r="N483" s="141" t="s">
        <v>65</v>
      </c>
      <c r="O483" s="85">
        <v>3</v>
      </c>
      <c r="P483" s="86">
        <f>IF($N483="정액법",VLOOKUP($O483,[1]Data!$J$3:$L$62,2),IF($N483="정률법",VLOOKUP($O483,[1]Data!$J$3:$L$62,3),"입력검증"))</f>
        <v>0.33300000000000002</v>
      </c>
      <c r="Q483" s="108"/>
      <c r="R483" s="108"/>
      <c r="S483" s="108"/>
      <c r="T483" s="108"/>
      <c r="U483" s="108"/>
      <c r="V483" s="108"/>
      <c r="W483" s="108"/>
      <c r="X483" s="108"/>
      <c r="Y483" s="108"/>
      <c r="Z483" s="88">
        <f>IF($N483="정률법",IF((Z$27-$I483)&lt;0,0,IF((Z$27-$I483)=0,$M483*$P483/12*(12-$J483+1),IF((Z$27-$I483)&lt;$O483,($M483-SUM($N483:V483))*$P483,IF((Z$27-$I483)=$O483,$M483-SUM($N483:V483),0)))),IF($N483="정액법",IF((Z$27-$I483)&lt;0,0,IF((Z$27-$I483)=0,$M483*$P483/12*(12-$J483+1),IF((Z$27-$I483)&lt;$O483,$M483*$P483,IF((Z$27-$I483)=$O483,$M483-SUM($Q483:Y483),0))))))</f>
        <v>0</v>
      </c>
      <c r="AA483" s="88">
        <f>IF($N483="정률법",IF((AA$27-$I483)&lt;0,0,IF((AA$27-$I483)=0,$M483*$P483/12*(12-$J483+1),IF((AA$27-$I483)&lt;$O483,($M483-SUM($N483:W483))*$P483,IF((AA$27-$I483)=$O483,$M483-SUM($N483:W483),0)))),IF($N483="정액법",IF((AA$27-$I483)&lt;0,0,IF((AA$27-$I483)=0,$M483*$P483/12*(12-$J483+1),IF((AA$27-$I483)&lt;$O483,$M483*$P483,IF((AA$27-$I483)=$O483,$M483-SUM($Q483:Z483),0))))))</f>
        <v>0</v>
      </c>
      <c r="AB483" s="88">
        <f>IF($N483="정률법",IF((AB$27-$I483)&lt;0,0,IF((AB$27-$I483)=0,$M483*$P483/12*(12-$J483+1),IF((AB$27-$I483)&lt;$O483,($M483-SUM($N483:X483))*$P483,IF((AB$27-$I483)=$O483,$M483-SUM($N483:X483),0)))),IF($N483="정액법",IF((AB$27-$I483)&lt;0,0,IF((AB$27-$I483)=0,$M483*$P483/12*(12-$J483+1),IF((AB$27-$I483)&lt;$O483,$M483*$P483,IF((AB$27-$I483)=$O483,$M483-SUM($Q483:AA483),0))))))</f>
        <v>0</v>
      </c>
      <c r="AC483" s="88">
        <f>IF($N483="정률법",IF((AC$27-$I483)&lt;0,0,IF((AC$27-$I483)=0,$M483*$P483/12*(12-$J483+1),IF((AC$27-$I483)&lt;$O483,($M483-SUM($N483:Y483))*$P483,IF((AC$27-$I483)=$O483,$M483-SUM($N483:Y483),0)))),IF($N483="정액법",IF((AC$27-$I483)&lt;0,0,IF((AC$27-$I483)=0,$M483*$P483/12*(12-$J483+1),IF((AC$27-$I483)&lt;$O483,$M483*$P483,IF((AC$27-$I483)=$O483,$M483-SUM($Q483:AB483),0))))))</f>
        <v>0</v>
      </c>
      <c r="AD483" s="88">
        <f>IF($N483="정률법",IF((AD$27-$I483)&lt;0,0,IF((AD$27-$I483)=0,$M483*$P483/12*(12-$J483+1),IF((AD$27-$I483)&lt;$O483,($M483-SUM($N483:Z483))*$P483,IF((AD$27-$I483)=$O483,$M483-SUM($N483:Z483),0)))),IF($N483="정액법",IF((AD$27-$I483)&lt;0,0,IF((AD$27-$I483)=0,$M483*$P483/12*(12-$J483+1),IF((AD$27-$I483)&lt;$O483,$M483*$P483,IF((AD$27-$I483)=$O483,$M483-SUM($Q483:AC483),0))))))</f>
        <v>0</v>
      </c>
      <c r="AE483" s="89"/>
      <c r="AF483" s="90">
        <f>SUM(Q483:AE483)</f>
        <v>0</v>
      </c>
      <c r="AG483" s="88">
        <f t="shared" ref="AG483:AG492" si="265">M483-AF483</f>
        <v>0</v>
      </c>
      <c r="AH483" s="91">
        <f t="shared" ref="AH483:AH492" si="266">IFERROR(INT(AG483*K483/M483),0)</f>
        <v>0</v>
      </c>
      <c r="AI483" s="77"/>
      <c r="AJ483" s="77"/>
      <c r="AK483" s="77"/>
      <c r="AL483" s="77"/>
      <c r="AM483" s="77"/>
      <c r="AN483" s="92"/>
    </row>
    <row r="484" spans="2:40" s="47" customFormat="1" ht="13.5" hidden="1" outlineLevel="2">
      <c r="B484" s="76">
        <v>2</v>
      </c>
      <c r="C484" s="77"/>
      <c r="D484" s="77"/>
      <c r="E484" s="78"/>
      <c r="F484" s="77"/>
      <c r="G484" s="191"/>
      <c r="H484" s="79"/>
      <c r="I484" s="80">
        <f t="shared" ref="I484:I492" si="267">VALUE(LEFT(TEXT($H484,"yyyy-mm-dd"),4))</f>
        <v>1900</v>
      </c>
      <c r="J484" s="81" t="str">
        <f t="shared" ref="J484:J492" si="268">MID(TEXT($H484,"yyyy-mm-dd"),6,2)</f>
        <v>01</v>
      </c>
      <c r="K484" s="82"/>
      <c r="L484" s="140"/>
      <c r="M484" s="83">
        <f t="shared" ref="M484:M492" si="269">K484+L484</f>
        <v>0</v>
      </c>
      <c r="N484" s="141" t="s">
        <v>65</v>
      </c>
      <c r="O484" s="85">
        <v>3</v>
      </c>
      <c r="P484" s="86">
        <f>IF($N484="정액법",VLOOKUP($O484,[1]Data!$J$3:$L$62,2),IF($N484="정률법",VLOOKUP($O484,[1]Data!$J$3:$L$62,3),"입력검증"))</f>
        <v>0.33300000000000002</v>
      </c>
      <c r="Q484" s="108"/>
      <c r="R484" s="108"/>
      <c r="S484" s="108"/>
      <c r="T484" s="108"/>
      <c r="U484" s="108"/>
      <c r="V484" s="108"/>
      <c r="W484" s="108"/>
      <c r="X484" s="108"/>
      <c r="Y484" s="108"/>
      <c r="Z484" s="88">
        <f>IF($N484="정률법",IF((Z$27-$I484)&lt;0,0,IF((Z$27-$I484)=0,$M484*$P484/12*(12-$J484+1),IF((Z$27-$I484)&lt;$O484,($M484-SUM($N484:V484))*$P484,IF((Z$27-$I484)=$O484,$M484-SUM($N484:V484),0)))),IF($N484="정액법",IF((Z$27-$I484)&lt;0,0,IF((Z$27-$I484)=0,$M484*$P484/12*(12-$J484+1),IF((Z$27-$I484)&lt;$O484,$M484*$P484,IF((Z$27-$I484)=$O484,$M484-SUM($Q484:Y484),0))))))</f>
        <v>0</v>
      </c>
      <c r="AA484" s="88">
        <f>IF($N484="정률법",IF((AA$27-$I484)&lt;0,0,IF((AA$27-$I484)=0,$M484*$P484/12*(12-$J484+1),IF((AA$27-$I484)&lt;$O484,($M484-SUM($N484:W484))*$P484,IF((AA$27-$I484)=$O484,$M484-SUM($N484:W484),0)))),IF($N484="정액법",IF((AA$27-$I484)&lt;0,0,IF((AA$27-$I484)=0,$M484*$P484/12*(12-$J484+1),IF((AA$27-$I484)&lt;$O484,$M484*$P484,IF((AA$27-$I484)=$O484,$M484-SUM($Q484:Z484),0))))))</f>
        <v>0</v>
      </c>
      <c r="AB484" s="88">
        <f>IF($N484="정률법",IF((AB$27-$I484)&lt;0,0,IF((AB$27-$I484)=0,$M484*$P484/12*(12-$J484+1),IF((AB$27-$I484)&lt;$O484,($M484-SUM($N484:X484))*$P484,IF((AB$27-$I484)=$O484,$M484-SUM($N484:X484),0)))),IF($N484="정액법",IF((AB$27-$I484)&lt;0,0,IF((AB$27-$I484)=0,$M484*$P484/12*(12-$J484+1),IF((AB$27-$I484)&lt;$O484,$M484*$P484,IF((AB$27-$I484)=$O484,$M484-SUM($Q484:AA484),0))))))</f>
        <v>0</v>
      </c>
      <c r="AC484" s="88">
        <f>IF($N484="정률법",IF((AC$27-$I484)&lt;0,0,IF((AC$27-$I484)=0,$M484*$P484/12*(12-$J484+1),IF((AC$27-$I484)&lt;$O484,($M484-SUM($N484:Y484))*$P484,IF((AC$27-$I484)=$O484,$M484-SUM($N484:Y484),0)))),IF($N484="정액법",IF((AC$27-$I484)&lt;0,0,IF((AC$27-$I484)=0,$M484*$P484/12*(12-$J484+1),IF((AC$27-$I484)&lt;$O484,$M484*$P484,IF((AC$27-$I484)=$O484,$M484-SUM($Q484:AB484),0))))))</f>
        <v>0</v>
      </c>
      <c r="AD484" s="88">
        <f>IF($N484="정률법",IF((AD$27-$I484)&lt;0,0,IF((AD$27-$I484)=0,$M484*$P484/12*(12-$J484+1),IF((AD$27-$I484)&lt;$O484,($M484-SUM($N484:Z484))*$P484,IF((AD$27-$I484)=$O484,$M484-SUM($N484:Z484),0)))),IF($N484="정액법",IF((AD$27-$I484)&lt;0,0,IF((AD$27-$I484)=0,$M484*$P484/12*(12-$J484+1),IF((AD$27-$I484)&lt;$O484,$M484*$P484,IF((AD$27-$I484)=$O484,$M484-SUM($Q484:AC484),0))))))</f>
        <v>0</v>
      </c>
      <c r="AE484" s="89"/>
      <c r="AF484" s="90">
        <f t="shared" ref="AF484:AF492" si="270">SUM(Q484:AE484)</f>
        <v>0</v>
      </c>
      <c r="AG484" s="88">
        <f t="shared" si="265"/>
        <v>0</v>
      </c>
      <c r="AH484" s="91">
        <f t="shared" si="266"/>
        <v>0</v>
      </c>
      <c r="AI484" s="77"/>
      <c r="AJ484" s="77"/>
      <c r="AK484" s="77"/>
      <c r="AL484" s="77"/>
      <c r="AM484" s="77"/>
      <c r="AN484" s="92"/>
    </row>
    <row r="485" spans="2:40" s="47" customFormat="1" ht="13.5" hidden="1" outlineLevel="2">
      <c r="B485" s="76">
        <v>3</v>
      </c>
      <c r="C485" s="77"/>
      <c r="D485" s="77"/>
      <c r="E485" s="78"/>
      <c r="F485" s="77"/>
      <c r="G485" s="191"/>
      <c r="H485" s="79"/>
      <c r="I485" s="80">
        <f t="shared" si="267"/>
        <v>1900</v>
      </c>
      <c r="J485" s="81" t="str">
        <f t="shared" si="268"/>
        <v>01</v>
      </c>
      <c r="K485" s="82"/>
      <c r="L485" s="140"/>
      <c r="M485" s="83">
        <f t="shared" si="269"/>
        <v>0</v>
      </c>
      <c r="N485" s="141" t="s">
        <v>65</v>
      </c>
      <c r="O485" s="85">
        <v>3</v>
      </c>
      <c r="P485" s="86">
        <f>IF($N485="정액법",VLOOKUP($O485,[1]Data!$J$3:$L$62,2),IF($N485="정률법",VLOOKUP($O485,[1]Data!$J$3:$L$62,3),"입력검증"))</f>
        <v>0.33300000000000002</v>
      </c>
      <c r="Q485" s="108"/>
      <c r="R485" s="108"/>
      <c r="S485" s="108"/>
      <c r="T485" s="108"/>
      <c r="U485" s="108"/>
      <c r="V485" s="108"/>
      <c r="W485" s="108"/>
      <c r="X485" s="108"/>
      <c r="Y485" s="108"/>
      <c r="Z485" s="88">
        <f>IF($N485="정률법",IF((Z$27-$I485)&lt;0,0,IF((Z$27-$I485)=0,$M485*$P485/12*(12-$J485+1),IF((Z$27-$I485)&lt;$O485,($M485-SUM($N485:V485))*$P485,IF((Z$27-$I485)=$O485,$M485-SUM($N485:V485),0)))),IF($N485="정액법",IF((Z$27-$I485)&lt;0,0,IF((Z$27-$I485)=0,$M485*$P485/12*(12-$J485+1),IF((Z$27-$I485)&lt;$O485,$M485*$P485,IF((Z$27-$I485)=$O485,$M485-SUM($Q485:Y485),0))))))</f>
        <v>0</v>
      </c>
      <c r="AA485" s="88">
        <f>IF($N485="정률법",IF((AA$27-$I485)&lt;0,0,IF((AA$27-$I485)=0,$M485*$P485/12*(12-$J485+1),IF((AA$27-$I485)&lt;$O485,($M485-SUM($N485:W485))*$P485,IF((AA$27-$I485)=$O485,$M485-SUM($N485:W485),0)))),IF($N485="정액법",IF((AA$27-$I485)&lt;0,0,IF((AA$27-$I485)=0,$M485*$P485/12*(12-$J485+1),IF((AA$27-$I485)&lt;$O485,$M485*$P485,IF((AA$27-$I485)=$O485,$M485-SUM($Q485:Z485),0))))))</f>
        <v>0</v>
      </c>
      <c r="AB485" s="88">
        <f>IF($N485="정률법",IF((AB$27-$I485)&lt;0,0,IF((AB$27-$I485)=0,$M485*$P485/12*(12-$J485+1),IF((AB$27-$I485)&lt;$O485,($M485-SUM($N485:X485))*$P485,IF((AB$27-$I485)=$O485,$M485-SUM($N485:X485),0)))),IF($N485="정액법",IF((AB$27-$I485)&lt;0,0,IF((AB$27-$I485)=0,$M485*$P485/12*(12-$J485+1),IF((AB$27-$I485)&lt;$O485,$M485*$P485,IF((AB$27-$I485)=$O485,$M485-SUM($Q485:AA485),0))))))</f>
        <v>0</v>
      </c>
      <c r="AC485" s="88">
        <f>IF($N485="정률법",IF((AC$27-$I485)&lt;0,0,IF((AC$27-$I485)=0,$M485*$P485/12*(12-$J485+1),IF((AC$27-$I485)&lt;$O485,($M485-SUM($N485:Y485))*$P485,IF((AC$27-$I485)=$O485,$M485-SUM($N485:Y485),0)))),IF($N485="정액법",IF((AC$27-$I485)&lt;0,0,IF((AC$27-$I485)=0,$M485*$P485/12*(12-$J485+1),IF((AC$27-$I485)&lt;$O485,$M485*$P485,IF((AC$27-$I485)=$O485,$M485-SUM($Q485:AB485),0))))))</f>
        <v>0</v>
      </c>
      <c r="AD485" s="88">
        <f>IF($N485="정률법",IF((AD$27-$I485)&lt;0,0,IF((AD$27-$I485)=0,$M485*$P485/12*(12-$J485+1),IF((AD$27-$I485)&lt;$O485,($M485-SUM($N485:Z485))*$P485,IF((AD$27-$I485)=$O485,$M485-SUM($N485:Z485),0)))),IF($N485="정액법",IF((AD$27-$I485)&lt;0,0,IF((AD$27-$I485)=0,$M485*$P485/12*(12-$J485+1),IF((AD$27-$I485)&lt;$O485,$M485*$P485,IF((AD$27-$I485)=$O485,$M485-SUM($Q485:AC485),0))))))</f>
        <v>0</v>
      </c>
      <c r="AE485" s="89"/>
      <c r="AF485" s="90">
        <f t="shared" si="270"/>
        <v>0</v>
      </c>
      <c r="AG485" s="88">
        <f t="shared" si="265"/>
        <v>0</v>
      </c>
      <c r="AH485" s="91">
        <f t="shared" si="266"/>
        <v>0</v>
      </c>
      <c r="AI485" s="77"/>
      <c r="AJ485" s="77"/>
      <c r="AK485" s="77"/>
      <c r="AL485" s="77"/>
      <c r="AM485" s="77"/>
      <c r="AN485" s="92"/>
    </row>
    <row r="486" spans="2:40" s="47" customFormat="1" ht="13.5" hidden="1" outlineLevel="2">
      <c r="B486" s="76">
        <v>4</v>
      </c>
      <c r="C486" s="77"/>
      <c r="D486" s="77"/>
      <c r="E486" s="78"/>
      <c r="F486" s="77"/>
      <c r="G486" s="191"/>
      <c r="H486" s="79"/>
      <c r="I486" s="80">
        <f t="shared" si="267"/>
        <v>1900</v>
      </c>
      <c r="J486" s="81" t="str">
        <f t="shared" si="268"/>
        <v>01</v>
      </c>
      <c r="K486" s="82"/>
      <c r="L486" s="140"/>
      <c r="M486" s="83">
        <f t="shared" si="269"/>
        <v>0</v>
      </c>
      <c r="N486" s="141" t="s">
        <v>65</v>
      </c>
      <c r="O486" s="85">
        <v>3</v>
      </c>
      <c r="P486" s="86">
        <f>IF($N486="정액법",VLOOKUP($O486,[1]Data!$J$3:$L$62,2),IF($N486="정률법",VLOOKUP($O486,[1]Data!$J$3:$L$62,3),"입력검증"))</f>
        <v>0.33300000000000002</v>
      </c>
      <c r="Q486" s="108"/>
      <c r="R486" s="108"/>
      <c r="S486" s="108"/>
      <c r="T486" s="108"/>
      <c r="U486" s="108"/>
      <c r="V486" s="108"/>
      <c r="W486" s="108"/>
      <c r="X486" s="108"/>
      <c r="Y486" s="108"/>
      <c r="Z486" s="88">
        <f>IF($N486="정률법",IF((Z$27-$I486)&lt;0,0,IF((Z$27-$I486)=0,$M486*$P486/12*(12-$J486+1),IF((Z$27-$I486)&lt;$O486,($M486-SUM($N486:V486))*$P486,IF((Z$27-$I486)=$O486,$M486-SUM($N486:V486),0)))),IF($N486="정액법",IF((Z$27-$I486)&lt;0,0,IF((Z$27-$I486)=0,$M486*$P486/12*(12-$J486+1),IF((Z$27-$I486)&lt;$O486,$M486*$P486,IF((Z$27-$I486)=$O486,$M486-SUM($Q486:Y486),0))))))</f>
        <v>0</v>
      </c>
      <c r="AA486" s="88">
        <f>IF($N486="정률법",IF((AA$27-$I486)&lt;0,0,IF((AA$27-$I486)=0,$M486*$P486/12*(12-$J486+1),IF((AA$27-$I486)&lt;$O486,($M486-SUM($N486:W486))*$P486,IF((AA$27-$I486)=$O486,$M486-SUM($N486:W486),0)))),IF($N486="정액법",IF((AA$27-$I486)&lt;0,0,IF((AA$27-$I486)=0,$M486*$P486/12*(12-$J486+1),IF((AA$27-$I486)&lt;$O486,$M486*$P486,IF((AA$27-$I486)=$O486,$M486-SUM($Q486:Z486),0))))))</f>
        <v>0</v>
      </c>
      <c r="AB486" s="88">
        <f>IF($N486="정률법",IF((AB$27-$I486)&lt;0,0,IF((AB$27-$I486)=0,$M486*$P486/12*(12-$J486+1),IF((AB$27-$I486)&lt;$O486,($M486-SUM($N486:X486))*$P486,IF((AB$27-$I486)=$O486,$M486-SUM($N486:X486),0)))),IF($N486="정액법",IF((AB$27-$I486)&lt;0,0,IF((AB$27-$I486)=0,$M486*$P486/12*(12-$J486+1),IF((AB$27-$I486)&lt;$O486,$M486*$P486,IF((AB$27-$I486)=$O486,$M486-SUM($Q486:AA486),0))))))</f>
        <v>0</v>
      </c>
      <c r="AC486" s="88">
        <f>IF($N486="정률법",IF((AC$27-$I486)&lt;0,0,IF((AC$27-$I486)=0,$M486*$P486/12*(12-$J486+1),IF((AC$27-$I486)&lt;$O486,($M486-SUM($N486:Y486))*$P486,IF((AC$27-$I486)=$O486,$M486-SUM($N486:Y486),0)))),IF($N486="정액법",IF((AC$27-$I486)&lt;0,0,IF((AC$27-$I486)=0,$M486*$P486/12*(12-$J486+1),IF((AC$27-$I486)&lt;$O486,$M486*$P486,IF((AC$27-$I486)=$O486,$M486-SUM($Q486:AB486),0))))))</f>
        <v>0</v>
      </c>
      <c r="AD486" s="88">
        <f>IF($N486="정률법",IF((AD$27-$I486)&lt;0,0,IF((AD$27-$I486)=0,$M486*$P486/12*(12-$J486+1),IF((AD$27-$I486)&lt;$O486,($M486-SUM($N486:Z486))*$P486,IF((AD$27-$I486)=$O486,$M486-SUM($N486:Z486),0)))),IF($N486="정액법",IF((AD$27-$I486)&lt;0,0,IF((AD$27-$I486)=0,$M486*$P486/12*(12-$J486+1),IF((AD$27-$I486)&lt;$O486,$M486*$P486,IF((AD$27-$I486)=$O486,$M486-SUM($Q486:AC486),0))))))</f>
        <v>0</v>
      </c>
      <c r="AE486" s="89"/>
      <c r="AF486" s="90">
        <f t="shared" si="270"/>
        <v>0</v>
      </c>
      <c r="AG486" s="88">
        <f t="shared" si="265"/>
        <v>0</v>
      </c>
      <c r="AH486" s="91">
        <f t="shared" si="266"/>
        <v>0</v>
      </c>
      <c r="AI486" s="77"/>
      <c r="AJ486" s="77"/>
      <c r="AK486" s="77"/>
      <c r="AL486" s="77"/>
      <c r="AM486" s="77"/>
      <c r="AN486" s="92"/>
    </row>
    <row r="487" spans="2:40" s="47" customFormat="1" ht="13.5" hidden="1" outlineLevel="2">
      <c r="B487" s="76">
        <v>5</v>
      </c>
      <c r="C487" s="77"/>
      <c r="D487" s="77"/>
      <c r="E487" s="78"/>
      <c r="F487" s="77"/>
      <c r="G487" s="191"/>
      <c r="H487" s="79"/>
      <c r="I487" s="80">
        <f t="shared" si="267"/>
        <v>1900</v>
      </c>
      <c r="J487" s="81" t="str">
        <f t="shared" si="268"/>
        <v>01</v>
      </c>
      <c r="K487" s="82"/>
      <c r="L487" s="140"/>
      <c r="M487" s="83">
        <f t="shared" si="269"/>
        <v>0</v>
      </c>
      <c r="N487" s="141" t="s">
        <v>65</v>
      </c>
      <c r="O487" s="85">
        <v>3</v>
      </c>
      <c r="P487" s="86">
        <f>IF($N487="정액법",VLOOKUP($O487,[1]Data!$J$3:$L$62,2),IF($N487="정률법",VLOOKUP($O487,[1]Data!$J$3:$L$62,3),"입력검증"))</f>
        <v>0.33300000000000002</v>
      </c>
      <c r="Q487" s="108"/>
      <c r="R487" s="108"/>
      <c r="S487" s="108"/>
      <c r="T487" s="108"/>
      <c r="U487" s="108"/>
      <c r="V487" s="108"/>
      <c r="W487" s="108"/>
      <c r="X487" s="108"/>
      <c r="Y487" s="108"/>
      <c r="Z487" s="88">
        <f>IF($N487="정률법",IF((Z$27-$I487)&lt;0,0,IF((Z$27-$I487)=0,$M487*$P487/12*(12-$J487+1),IF((Z$27-$I487)&lt;$O487,($M487-SUM($N487:V487))*$P487,IF((Z$27-$I487)=$O487,$M487-SUM($N487:V487),0)))),IF($N487="정액법",IF((Z$27-$I487)&lt;0,0,IF((Z$27-$I487)=0,$M487*$P487/12*(12-$J487+1),IF((Z$27-$I487)&lt;$O487,$M487*$P487,IF((Z$27-$I487)=$O487,$M487-SUM($Q487:Y487),0))))))</f>
        <v>0</v>
      </c>
      <c r="AA487" s="88">
        <f>IF($N487="정률법",IF((AA$27-$I487)&lt;0,0,IF((AA$27-$I487)=0,$M487*$P487/12*(12-$J487+1),IF((AA$27-$I487)&lt;$O487,($M487-SUM($N487:W487))*$P487,IF((AA$27-$I487)=$O487,$M487-SUM($N487:W487),0)))),IF($N487="정액법",IF((AA$27-$I487)&lt;0,0,IF((AA$27-$I487)=0,$M487*$P487/12*(12-$J487+1),IF((AA$27-$I487)&lt;$O487,$M487*$P487,IF((AA$27-$I487)=$O487,$M487-SUM($Q487:Z487),0))))))</f>
        <v>0</v>
      </c>
      <c r="AB487" s="88">
        <f>IF($N487="정률법",IF((AB$27-$I487)&lt;0,0,IF((AB$27-$I487)=0,$M487*$P487/12*(12-$J487+1),IF((AB$27-$I487)&lt;$O487,($M487-SUM($N487:X487))*$P487,IF((AB$27-$I487)=$O487,$M487-SUM($N487:X487),0)))),IF($N487="정액법",IF((AB$27-$I487)&lt;0,0,IF((AB$27-$I487)=0,$M487*$P487/12*(12-$J487+1),IF((AB$27-$I487)&lt;$O487,$M487*$P487,IF((AB$27-$I487)=$O487,$M487-SUM($Q487:AA487),0))))))</f>
        <v>0</v>
      </c>
      <c r="AC487" s="88">
        <f>IF($N487="정률법",IF((AC$27-$I487)&lt;0,0,IF((AC$27-$I487)=0,$M487*$P487/12*(12-$J487+1),IF((AC$27-$I487)&lt;$O487,($M487-SUM($N487:Y487))*$P487,IF((AC$27-$I487)=$O487,$M487-SUM($N487:Y487),0)))),IF($N487="정액법",IF((AC$27-$I487)&lt;0,0,IF((AC$27-$I487)=0,$M487*$P487/12*(12-$J487+1),IF((AC$27-$I487)&lt;$O487,$M487*$P487,IF((AC$27-$I487)=$O487,$M487-SUM($Q487:AB487),0))))))</f>
        <v>0</v>
      </c>
      <c r="AD487" s="88">
        <f>IF($N487="정률법",IF((AD$27-$I487)&lt;0,0,IF((AD$27-$I487)=0,$M487*$P487/12*(12-$J487+1),IF((AD$27-$I487)&lt;$O487,($M487-SUM($N487:Z487))*$P487,IF((AD$27-$I487)=$O487,$M487-SUM($N487:Z487),0)))),IF($N487="정액법",IF((AD$27-$I487)&lt;0,0,IF((AD$27-$I487)=0,$M487*$P487/12*(12-$J487+1),IF((AD$27-$I487)&lt;$O487,$M487*$P487,IF((AD$27-$I487)=$O487,$M487-SUM($Q487:AC487),0))))))</f>
        <v>0</v>
      </c>
      <c r="AE487" s="89"/>
      <c r="AF487" s="90">
        <f t="shared" si="270"/>
        <v>0</v>
      </c>
      <c r="AG487" s="88">
        <f t="shared" si="265"/>
        <v>0</v>
      </c>
      <c r="AH487" s="91">
        <f t="shared" si="266"/>
        <v>0</v>
      </c>
      <c r="AI487" s="77"/>
      <c r="AJ487" s="77"/>
      <c r="AK487" s="77"/>
      <c r="AL487" s="77"/>
      <c r="AM487" s="77"/>
      <c r="AN487" s="92"/>
    </row>
    <row r="488" spans="2:40" s="47" customFormat="1" ht="13.5" hidden="1" outlineLevel="2">
      <c r="B488" s="76">
        <v>6</v>
      </c>
      <c r="C488" s="77"/>
      <c r="D488" s="77"/>
      <c r="E488" s="78"/>
      <c r="F488" s="77"/>
      <c r="G488" s="191"/>
      <c r="H488" s="79"/>
      <c r="I488" s="80">
        <f t="shared" si="267"/>
        <v>1900</v>
      </c>
      <c r="J488" s="81" t="str">
        <f t="shared" si="268"/>
        <v>01</v>
      </c>
      <c r="K488" s="82"/>
      <c r="L488" s="140"/>
      <c r="M488" s="83">
        <f t="shared" si="269"/>
        <v>0</v>
      </c>
      <c r="N488" s="141" t="s">
        <v>65</v>
      </c>
      <c r="O488" s="85">
        <v>3</v>
      </c>
      <c r="P488" s="86">
        <f>IF($N488="정액법",VLOOKUP($O488,[1]Data!$J$3:$L$62,2),IF($N488="정률법",VLOOKUP($O488,[1]Data!$J$3:$L$62,3),"입력검증"))</f>
        <v>0.33300000000000002</v>
      </c>
      <c r="Q488" s="108"/>
      <c r="R488" s="108"/>
      <c r="S488" s="108"/>
      <c r="T488" s="108"/>
      <c r="U488" s="108"/>
      <c r="V488" s="108"/>
      <c r="W488" s="108"/>
      <c r="X488" s="108"/>
      <c r="Y488" s="108"/>
      <c r="Z488" s="88">
        <f>IF($N488="정률법",IF((Z$27-$I488)&lt;0,0,IF((Z$27-$I488)=0,$M488*$P488/12*(12-$J488+1),IF((Z$27-$I488)&lt;$O488,($M488-SUM($N488:V488))*$P488,IF((Z$27-$I488)=$O488,$M488-SUM($N488:V488),0)))),IF($N488="정액법",IF((Z$27-$I488)&lt;0,0,IF((Z$27-$I488)=0,$M488*$P488/12*(12-$J488+1),IF((Z$27-$I488)&lt;$O488,$M488*$P488,IF((Z$27-$I488)=$O488,$M488-SUM($Q488:Y488),0))))))</f>
        <v>0</v>
      </c>
      <c r="AA488" s="88">
        <f>IF($N488="정률법",IF((AA$27-$I488)&lt;0,0,IF((AA$27-$I488)=0,$M488*$P488/12*(12-$J488+1),IF((AA$27-$I488)&lt;$O488,($M488-SUM($N488:W488))*$P488,IF((AA$27-$I488)=$O488,$M488-SUM($N488:W488),0)))),IF($N488="정액법",IF((AA$27-$I488)&lt;0,0,IF((AA$27-$I488)=0,$M488*$P488/12*(12-$J488+1),IF((AA$27-$I488)&lt;$O488,$M488*$P488,IF((AA$27-$I488)=$O488,$M488-SUM($Q488:Z488),0))))))</f>
        <v>0</v>
      </c>
      <c r="AB488" s="88">
        <f>IF($N488="정률법",IF((AB$27-$I488)&lt;0,0,IF((AB$27-$I488)=0,$M488*$P488/12*(12-$J488+1),IF((AB$27-$I488)&lt;$O488,($M488-SUM($N488:X488))*$P488,IF((AB$27-$I488)=$O488,$M488-SUM($N488:X488),0)))),IF($N488="정액법",IF((AB$27-$I488)&lt;0,0,IF((AB$27-$I488)=0,$M488*$P488/12*(12-$J488+1),IF((AB$27-$I488)&lt;$O488,$M488*$P488,IF((AB$27-$I488)=$O488,$M488-SUM($Q488:AA488),0))))))</f>
        <v>0</v>
      </c>
      <c r="AC488" s="88">
        <f>IF($N488="정률법",IF((AC$27-$I488)&lt;0,0,IF((AC$27-$I488)=0,$M488*$P488/12*(12-$J488+1),IF((AC$27-$I488)&lt;$O488,($M488-SUM($N488:Y488))*$P488,IF((AC$27-$I488)=$O488,$M488-SUM($N488:Y488),0)))),IF($N488="정액법",IF((AC$27-$I488)&lt;0,0,IF((AC$27-$I488)=0,$M488*$P488/12*(12-$J488+1),IF((AC$27-$I488)&lt;$O488,$M488*$P488,IF((AC$27-$I488)=$O488,$M488-SUM($Q488:AB488),0))))))</f>
        <v>0</v>
      </c>
      <c r="AD488" s="88">
        <f>IF($N488="정률법",IF((AD$27-$I488)&lt;0,0,IF((AD$27-$I488)=0,$M488*$P488/12*(12-$J488+1),IF((AD$27-$I488)&lt;$O488,($M488-SUM($N488:Z488))*$P488,IF((AD$27-$I488)=$O488,$M488-SUM($N488:Z488),0)))),IF($N488="정액법",IF((AD$27-$I488)&lt;0,0,IF((AD$27-$I488)=0,$M488*$P488/12*(12-$J488+1),IF((AD$27-$I488)&lt;$O488,$M488*$P488,IF((AD$27-$I488)=$O488,$M488-SUM($Q488:AC488),0))))))</f>
        <v>0</v>
      </c>
      <c r="AE488" s="89"/>
      <c r="AF488" s="90">
        <f t="shared" si="270"/>
        <v>0</v>
      </c>
      <c r="AG488" s="88">
        <f t="shared" si="265"/>
        <v>0</v>
      </c>
      <c r="AH488" s="91">
        <f t="shared" si="266"/>
        <v>0</v>
      </c>
      <c r="AI488" s="77"/>
      <c r="AJ488" s="77"/>
      <c r="AK488" s="77"/>
      <c r="AL488" s="77"/>
      <c r="AM488" s="77"/>
      <c r="AN488" s="92"/>
    </row>
    <row r="489" spans="2:40" s="47" customFormat="1" ht="13.5" hidden="1" outlineLevel="2">
      <c r="B489" s="76">
        <v>7</v>
      </c>
      <c r="C489" s="77"/>
      <c r="D489" s="77"/>
      <c r="E489" s="78"/>
      <c r="F489" s="77"/>
      <c r="G489" s="191"/>
      <c r="H489" s="79"/>
      <c r="I489" s="80">
        <f t="shared" si="267"/>
        <v>1900</v>
      </c>
      <c r="J489" s="81" t="str">
        <f t="shared" si="268"/>
        <v>01</v>
      </c>
      <c r="K489" s="82"/>
      <c r="L489" s="140"/>
      <c r="M489" s="83">
        <f t="shared" si="269"/>
        <v>0</v>
      </c>
      <c r="N489" s="141" t="s">
        <v>65</v>
      </c>
      <c r="O489" s="85">
        <v>3</v>
      </c>
      <c r="P489" s="86">
        <f>IF($N489="정액법",VLOOKUP($O489,[1]Data!$J$3:$L$62,2),IF($N489="정률법",VLOOKUP($O489,[1]Data!$J$3:$L$62,3),"입력검증"))</f>
        <v>0.33300000000000002</v>
      </c>
      <c r="Q489" s="108"/>
      <c r="R489" s="108"/>
      <c r="S489" s="108"/>
      <c r="T489" s="108"/>
      <c r="U489" s="108"/>
      <c r="V489" s="108"/>
      <c r="W489" s="108"/>
      <c r="X489" s="108"/>
      <c r="Y489" s="108"/>
      <c r="Z489" s="88">
        <f>IF($N489="정률법",IF((Z$27-$I489)&lt;0,0,IF((Z$27-$I489)=0,$M489*$P489/12*(12-$J489+1),IF((Z$27-$I489)&lt;$O489,($M489-SUM($N489:V489))*$P489,IF((Z$27-$I489)=$O489,$M489-SUM($N489:V489),0)))),IF($N489="정액법",IF((Z$27-$I489)&lt;0,0,IF((Z$27-$I489)=0,$M489*$P489/12*(12-$J489+1),IF((Z$27-$I489)&lt;$O489,$M489*$P489,IF((Z$27-$I489)=$O489,$M489-SUM($Q489:Y489),0))))))</f>
        <v>0</v>
      </c>
      <c r="AA489" s="88">
        <f>IF($N489="정률법",IF((AA$27-$I489)&lt;0,0,IF((AA$27-$I489)=0,$M489*$P489/12*(12-$J489+1),IF((AA$27-$I489)&lt;$O489,($M489-SUM($N489:W489))*$P489,IF((AA$27-$I489)=$O489,$M489-SUM($N489:W489),0)))),IF($N489="정액법",IF((AA$27-$I489)&lt;0,0,IF((AA$27-$I489)=0,$M489*$P489/12*(12-$J489+1),IF((AA$27-$I489)&lt;$O489,$M489*$P489,IF((AA$27-$I489)=$O489,$M489-SUM($Q489:Z489),0))))))</f>
        <v>0</v>
      </c>
      <c r="AB489" s="88">
        <f>IF($N489="정률법",IF((AB$27-$I489)&lt;0,0,IF((AB$27-$I489)=0,$M489*$P489/12*(12-$J489+1),IF((AB$27-$I489)&lt;$O489,($M489-SUM($N489:X489))*$P489,IF((AB$27-$I489)=$O489,$M489-SUM($N489:X489),0)))),IF($N489="정액법",IF((AB$27-$I489)&lt;0,0,IF((AB$27-$I489)=0,$M489*$P489/12*(12-$J489+1),IF((AB$27-$I489)&lt;$O489,$M489*$P489,IF((AB$27-$I489)=$O489,$M489-SUM($Q489:AA489),0))))))</f>
        <v>0</v>
      </c>
      <c r="AC489" s="88">
        <f>IF($N489="정률법",IF((AC$27-$I489)&lt;0,0,IF((AC$27-$I489)=0,$M489*$P489/12*(12-$J489+1),IF((AC$27-$I489)&lt;$O489,($M489-SUM($N489:Y489))*$P489,IF((AC$27-$I489)=$O489,$M489-SUM($N489:Y489),0)))),IF($N489="정액법",IF((AC$27-$I489)&lt;0,0,IF((AC$27-$I489)=0,$M489*$P489/12*(12-$J489+1),IF((AC$27-$I489)&lt;$O489,$M489*$P489,IF((AC$27-$I489)=$O489,$M489-SUM($Q489:AB489),0))))))</f>
        <v>0</v>
      </c>
      <c r="AD489" s="88">
        <f>IF($N489="정률법",IF((AD$27-$I489)&lt;0,0,IF((AD$27-$I489)=0,$M489*$P489/12*(12-$J489+1),IF((AD$27-$I489)&lt;$O489,($M489-SUM($N489:Z489))*$P489,IF((AD$27-$I489)=$O489,$M489-SUM($N489:Z489),0)))),IF($N489="정액법",IF((AD$27-$I489)&lt;0,0,IF((AD$27-$I489)=0,$M489*$P489/12*(12-$J489+1),IF((AD$27-$I489)&lt;$O489,$M489*$P489,IF((AD$27-$I489)=$O489,$M489-SUM($Q489:AC489),0))))))</f>
        <v>0</v>
      </c>
      <c r="AE489" s="89"/>
      <c r="AF489" s="90">
        <f t="shared" si="270"/>
        <v>0</v>
      </c>
      <c r="AG489" s="88">
        <f t="shared" si="265"/>
        <v>0</v>
      </c>
      <c r="AH489" s="91">
        <f t="shared" si="266"/>
        <v>0</v>
      </c>
      <c r="AI489" s="77"/>
      <c r="AJ489" s="77"/>
      <c r="AK489" s="77"/>
      <c r="AL489" s="77"/>
      <c r="AM489" s="77"/>
      <c r="AN489" s="92"/>
    </row>
    <row r="490" spans="2:40" s="47" customFormat="1" ht="13.5" hidden="1" outlineLevel="2">
      <c r="B490" s="76">
        <v>8</v>
      </c>
      <c r="C490" s="77"/>
      <c r="D490" s="77"/>
      <c r="E490" s="78"/>
      <c r="F490" s="77"/>
      <c r="G490" s="191"/>
      <c r="H490" s="79"/>
      <c r="I490" s="80">
        <f t="shared" si="267"/>
        <v>1900</v>
      </c>
      <c r="J490" s="81" t="str">
        <f t="shared" si="268"/>
        <v>01</v>
      </c>
      <c r="K490" s="82"/>
      <c r="L490" s="140"/>
      <c r="M490" s="83">
        <f t="shared" si="269"/>
        <v>0</v>
      </c>
      <c r="N490" s="141" t="s">
        <v>65</v>
      </c>
      <c r="O490" s="85">
        <v>3</v>
      </c>
      <c r="P490" s="86">
        <f>IF($N490="정액법",VLOOKUP($O490,[1]Data!$J$3:$L$62,2),IF($N490="정률법",VLOOKUP($O490,[1]Data!$J$3:$L$62,3),"입력검증"))</f>
        <v>0.33300000000000002</v>
      </c>
      <c r="Q490" s="108"/>
      <c r="R490" s="108"/>
      <c r="S490" s="108"/>
      <c r="T490" s="108"/>
      <c r="U490" s="108"/>
      <c r="V490" s="108"/>
      <c r="W490" s="108"/>
      <c r="X490" s="108"/>
      <c r="Y490" s="108"/>
      <c r="Z490" s="88">
        <f>IF($N490="정률법",IF((Z$27-$I490)&lt;0,0,IF((Z$27-$I490)=0,$M490*$P490/12*(12-$J490+1),IF((Z$27-$I490)&lt;$O490,($M490-SUM($N490:V490))*$P490,IF((Z$27-$I490)=$O490,$M490-SUM($N490:V490),0)))),IF($N490="정액법",IF((Z$27-$I490)&lt;0,0,IF((Z$27-$I490)=0,$M490*$P490/12*(12-$J490+1),IF((Z$27-$I490)&lt;$O490,$M490*$P490,IF((Z$27-$I490)=$O490,$M490-SUM($Q490:Y490),0))))))</f>
        <v>0</v>
      </c>
      <c r="AA490" s="88">
        <f>IF($N490="정률법",IF((AA$27-$I490)&lt;0,0,IF((AA$27-$I490)=0,$M490*$P490/12*(12-$J490+1),IF((AA$27-$I490)&lt;$O490,($M490-SUM($N490:W490))*$P490,IF((AA$27-$I490)=$O490,$M490-SUM($N490:W490),0)))),IF($N490="정액법",IF((AA$27-$I490)&lt;0,0,IF((AA$27-$I490)=0,$M490*$P490/12*(12-$J490+1),IF((AA$27-$I490)&lt;$O490,$M490*$P490,IF((AA$27-$I490)=$O490,$M490-SUM($Q490:Z490),0))))))</f>
        <v>0</v>
      </c>
      <c r="AB490" s="88">
        <f>IF($N490="정률법",IF((AB$27-$I490)&lt;0,0,IF((AB$27-$I490)=0,$M490*$P490/12*(12-$J490+1),IF((AB$27-$I490)&lt;$O490,($M490-SUM($N490:X490))*$P490,IF((AB$27-$I490)=$O490,$M490-SUM($N490:X490),0)))),IF($N490="정액법",IF((AB$27-$I490)&lt;0,0,IF((AB$27-$I490)=0,$M490*$P490/12*(12-$J490+1),IF((AB$27-$I490)&lt;$O490,$M490*$P490,IF((AB$27-$I490)=$O490,$M490-SUM($Q490:AA490),0))))))</f>
        <v>0</v>
      </c>
      <c r="AC490" s="88">
        <f>IF($N490="정률법",IF((AC$27-$I490)&lt;0,0,IF((AC$27-$I490)=0,$M490*$P490/12*(12-$J490+1),IF((AC$27-$I490)&lt;$O490,($M490-SUM($N490:Y490))*$P490,IF((AC$27-$I490)=$O490,$M490-SUM($N490:Y490),0)))),IF($N490="정액법",IF((AC$27-$I490)&lt;0,0,IF((AC$27-$I490)=0,$M490*$P490/12*(12-$J490+1),IF((AC$27-$I490)&lt;$O490,$M490*$P490,IF((AC$27-$I490)=$O490,$M490-SUM($Q490:AB490),0))))))</f>
        <v>0</v>
      </c>
      <c r="AD490" s="88">
        <f>IF($N490="정률법",IF((AD$27-$I490)&lt;0,0,IF((AD$27-$I490)=0,$M490*$P490/12*(12-$J490+1),IF((AD$27-$I490)&lt;$O490,($M490-SUM($N490:Z490))*$P490,IF((AD$27-$I490)=$O490,$M490-SUM($N490:Z490),0)))),IF($N490="정액법",IF((AD$27-$I490)&lt;0,0,IF((AD$27-$I490)=0,$M490*$P490/12*(12-$J490+1),IF((AD$27-$I490)&lt;$O490,$M490*$P490,IF((AD$27-$I490)=$O490,$M490-SUM($Q490:AC490),0))))))</f>
        <v>0</v>
      </c>
      <c r="AE490" s="89"/>
      <c r="AF490" s="90">
        <f t="shared" si="270"/>
        <v>0</v>
      </c>
      <c r="AG490" s="88">
        <f t="shared" si="265"/>
        <v>0</v>
      </c>
      <c r="AH490" s="91">
        <f t="shared" si="266"/>
        <v>0</v>
      </c>
      <c r="AI490" s="77"/>
      <c r="AJ490" s="77"/>
      <c r="AK490" s="77"/>
      <c r="AL490" s="77"/>
      <c r="AM490" s="77"/>
      <c r="AN490" s="92"/>
    </row>
    <row r="491" spans="2:40" s="47" customFormat="1" ht="13.5" hidden="1" outlineLevel="2">
      <c r="B491" s="76">
        <v>9</v>
      </c>
      <c r="C491" s="77"/>
      <c r="D491" s="77"/>
      <c r="E491" s="78"/>
      <c r="F491" s="77"/>
      <c r="G491" s="191"/>
      <c r="H491" s="79"/>
      <c r="I491" s="80">
        <f t="shared" si="267"/>
        <v>1900</v>
      </c>
      <c r="J491" s="81" t="str">
        <f t="shared" si="268"/>
        <v>01</v>
      </c>
      <c r="K491" s="82"/>
      <c r="L491" s="140"/>
      <c r="M491" s="83">
        <f t="shared" si="269"/>
        <v>0</v>
      </c>
      <c r="N491" s="141" t="s">
        <v>65</v>
      </c>
      <c r="O491" s="85">
        <v>3</v>
      </c>
      <c r="P491" s="86">
        <f>IF($N491="정액법",VLOOKUP($O491,[1]Data!$J$3:$L$62,2),IF($N491="정률법",VLOOKUP($O491,[1]Data!$J$3:$L$62,3),"입력검증"))</f>
        <v>0.33300000000000002</v>
      </c>
      <c r="Q491" s="108"/>
      <c r="R491" s="108"/>
      <c r="S491" s="108"/>
      <c r="T491" s="108"/>
      <c r="U491" s="108"/>
      <c r="V491" s="108"/>
      <c r="W491" s="108"/>
      <c r="X491" s="108"/>
      <c r="Y491" s="108"/>
      <c r="Z491" s="88">
        <f>IF($N491="정률법",IF((Z$27-$I491)&lt;0,0,IF((Z$27-$I491)=0,$M491*$P491/12*(12-$J491+1),IF((Z$27-$I491)&lt;$O491,($M491-SUM($N491:V491))*$P491,IF((Z$27-$I491)=$O491,$M491-SUM($N491:V491),0)))),IF($N491="정액법",IF((Z$27-$I491)&lt;0,0,IF((Z$27-$I491)=0,$M491*$P491/12*(12-$J491+1),IF((Z$27-$I491)&lt;$O491,$M491*$P491,IF((Z$27-$I491)=$O491,$M491-SUM($Q491:Y491),0))))))</f>
        <v>0</v>
      </c>
      <c r="AA491" s="88">
        <f>IF($N491="정률법",IF((AA$27-$I491)&lt;0,0,IF((AA$27-$I491)=0,$M491*$P491/12*(12-$J491+1),IF((AA$27-$I491)&lt;$O491,($M491-SUM($N491:W491))*$P491,IF((AA$27-$I491)=$O491,$M491-SUM($N491:W491),0)))),IF($N491="정액법",IF((AA$27-$I491)&lt;0,0,IF((AA$27-$I491)=0,$M491*$P491/12*(12-$J491+1),IF((AA$27-$I491)&lt;$O491,$M491*$P491,IF((AA$27-$I491)=$O491,$M491-SUM($Q491:Z491),0))))))</f>
        <v>0</v>
      </c>
      <c r="AB491" s="88">
        <f>IF($N491="정률법",IF((AB$27-$I491)&lt;0,0,IF((AB$27-$I491)=0,$M491*$P491/12*(12-$J491+1),IF((AB$27-$I491)&lt;$O491,($M491-SUM($N491:X491))*$P491,IF((AB$27-$I491)=$O491,$M491-SUM($N491:X491),0)))),IF($N491="정액법",IF((AB$27-$I491)&lt;0,0,IF((AB$27-$I491)=0,$M491*$P491/12*(12-$J491+1),IF((AB$27-$I491)&lt;$O491,$M491*$P491,IF((AB$27-$I491)=$O491,$M491-SUM($Q491:AA491),0))))))</f>
        <v>0</v>
      </c>
      <c r="AC491" s="88">
        <f>IF($N491="정률법",IF((AC$27-$I491)&lt;0,0,IF((AC$27-$I491)=0,$M491*$P491/12*(12-$J491+1),IF((AC$27-$I491)&lt;$O491,($M491-SUM($N491:Y491))*$P491,IF((AC$27-$I491)=$O491,$M491-SUM($N491:Y491),0)))),IF($N491="정액법",IF((AC$27-$I491)&lt;0,0,IF((AC$27-$I491)=0,$M491*$P491/12*(12-$J491+1),IF((AC$27-$I491)&lt;$O491,$M491*$P491,IF((AC$27-$I491)=$O491,$M491-SUM($Q491:AB491),0))))))</f>
        <v>0</v>
      </c>
      <c r="AD491" s="88">
        <f>IF($N491="정률법",IF((AD$27-$I491)&lt;0,0,IF((AD$27-$I491)=0,$M491*$P491/12*(12-$J491+1),IF((AD$27-$I491)&lt;$O491,($M491-SUM($N491:Z491))*$P491,IF((AD$27-$I491)=$O491,$M491-SUM($N491:Z491),0)))),IF($N491="정액법",IF((AD$27-$I491)&lt;0,0,IF((AD$27-$I491)=0,$M491*$P491/12*(12-$J491+1),IF((AD$27-$I491)&lt;$O491,$M491*$P491,IF((AD$27-$I491)=$O491,$M491-SUM($Q491:AC491),0))))))</f>
        <v>0</v>
      </c>
      <c r="AE491" s="89"/>
      <c r="AF491" s="90">
        <f t="shared" si="270"/>
        <v>0</v>
      </c>
      <c r="AG491" s="88">
        <f t="shared" si="265"/>
        <v>0</v>
      </c>
      <c r="AH491" s="91">
        <f t="shared" si="266"/>
        <v>0</v>
      </c>
      <c r="AI491" s="77"/>
      <c r="AJ491" s="77"/>
      <c r="AK491" s="77"/>
      <c r="AL491" s="77"/>
      <c r="AM491" s="77"/>
      <c r="AN491" s="92"/>
    </row>
    <row r="492" spans="2:40" s="47" customFormat="1" ht="13.5" hidden="1" outlineLevel="2">
      <c r="B492" s="76">
        <v>10</v>
      </c>
      <c r="C492" s="77"/>
      <c r="D492" s="77"/>
      <c r="E492" s="78"/>
      <c r="F492" s="77"/>
      <c r="G492" s="191"/>
      <c r="H492" s="79"/>
      <c r="I492" s="80">
        <f t="shared" si="267"/>
        <v>1900</v>
      </c>
      <c r="J492" s="81" t="str">
        <f t="shared" si="268"/>
        <v>01</v>
      </c>
      <c r="K492" s="82"/>
      <c r="L492" s="140"/>
      <c r="M492" s="83">
        <f t="shared" si="269"/>
        <v>0</v>
      </c>
      <c r="N492" s="141" t="s">
        <v>65</v>
      </c>
      <c r="O492" s="85">
        <v>3</v>
      </c>
      <c r="P492" s="86">
        <f>IF($N492="정액법",VLOOKUP($O492,[1]Data!$J$3:$L$62,2),IF($N492="정률법",VLOOKUP($O492,[1]Data!$J$3:$L$62,3),"입력검증"))</f>
        <v>0.33300000000000002</v>
      </c>
      <c r="Q492" s="108"/>
      <c r="R492" s="108"/>
      <c r="S492" s="108"/>
      <c r="T492" s="108"/>
      <c r="U492" s="108"/>
      <c r="V492" s="108"/>
      <c r="W492" s="108"/>
      <c r="X492" s="108"/>
      <c r="Y492" s="108"/>
      <c r="Z492" s="88">
        <f>IF($N492="정률법",IF((Z$27-$I492)&lt;0,0,IF((Z$27-$I492)=0,$M492*$P492/12*(12-$J492+1),IF((Z$27-$I492)&lt;$O492,($M492-SUM($N492:V492))*$P492,IF((Z$27-$I492)=$O492,$M492-SUM($N492:V492),0)))),IF($N492="정액법",IF((Z$27-$I492)&lt;0,0,IF((Z$27-$I492)=0,$M492*$P492/12*(12-$J492+1),IF((Z$27-$I492)&lt;$O492,$M492*$P492,IF((Z$27-$I492)=$O492,$M492-SUM($Q492:Y492),0))))))</f>
        <v>0</v>
      </c>
      <c r="AA492" s="88">
        <f>IF($N492="정률법",IF((AA$27-$I492)&lt;0,0,IF((AA$27-$I492)=0,$M492*$P492/12*(12-$J492+1),IF((AA$27-$I492)&lt;$O492,($M492-SUM($N492:W492))*$P492,IF((AA$27-$I492)=$O492,$M492-SUM($N492:W492),0)))),IF($N492="정액법",IF((AA$27-$I492)&lt;0,0,IF((AA$27-$I492)=0,$M492*$P492/12*(12-$J492+1),IF((AA$27-$I492)&lt;$O492,$M492*$P492,IF((AA$27-$I492)=$O492,$M492-SUM($Q492:Z492),0))))))</f>
        <v>0</v>
      </c>
      <c r="AB492" s="88">
        <f>IF($N492="정률법",IF((AB$27-$I492)&lt;0,0,IF((AB$27-$I492)=0,$M492*$P492/12*(12-$J492+1),IF((AB$27-$I492)&lt;$O492,($M492-SUM($N492:X492))*$P492,IF((AB$27-$I492)=$O492,$M492-SUM($N492:X492),0)))),IF($N492="정액법",IF((AB$27-$I492)&lt;0,0,IF((AB$27-$I492)=0,$M492*$P492/12*(12-$J492+1),IF((AB$27-$I492)&lt;$O492,$M492*$P492,IF((AB$27-$I492)=$O492,$M492-SUM($Q492:AA492),0))))))</f>
        <v>0</v>
      </c>
      <c r="AC492" s="88">
        <f>IF($N492="정률법",IF((AC$27-$I492)&lt;0,0,IF((AC$27-$I492)=0,$M492*$P492/12*(12-$J492+1),IF((AC$27-$I492)&lt;$O492,($M492-SUM($N492:Y492))*$P492,IF((AC$27-$I492)=$O492,$M492-SUM($N492:Y492),0)))),IF($N492="정액법",IF((AC$27-$I492)&lt;0,0,IF((AC$27-$I492)=0,$M492*$P492/12*(12-$J492+1),IF((AC$27-$I492)&lt;$O492,$M492*$P492,IF((AC$27-$I492)=$O492,$M492-SUM($Q492:AB492),0))))))</f>
        <v>0</v>
      </c>
      <c r="AD492" s="88">
        <f>IF($N492="정률법",IF((AD$27-$I492)&lt;0,0,IF((AD$27-$I492)=0,$M492*$P492/12*(12-$J492+1),IF((AD$27-$I492)&lt;$O492,($M492-SUM($N492:Z492))*$P492,IF((AD$27-$I492)=$O492,$M492-SUM($N492:Z492),0)))),IF($N492="정액법",IF((AD$27-$I492)&lt;0,0,IF((AD$27-$I492)=0,$M492*$P492/12*(12-$J492+1),IF((AD$27-$I492)&lt;$O492,$M492*$P492,IF((AD$27-$I492)=$O492,$M492-SUM($Q492:AC492),0))))))</f>
        <v>0</v>
      </c>
      <c r="AE492" s="89"/>
      <c r="AF492" s="90">
        <f t="shared" si="270"/>
        <v>0</v>
      </c>
      <c r="AG492" s="88">
        <f t="shared" si="265"/>
        <v>0</v>
      </c>
      <c r="AH492" s="91">
        <f t="shared" si="266"/>
        <v>0</v>
      </c>
      <c r="AI492" s="77"/>
      <c r="AJ492" s="77"/>
      <c r="AK492" s="77"/>
      <c r="AL492" s="77"/>
      <c r="AM492" s="77"/>
      <c r="AN492" s="92"/>
    </row>
    <row r="493" spans="2:40" s="47" customFormat="1" ht="13.5" hidden="1" outlineLevel="1">
      <c r="B493" s="94"/>
      <c r="C493" s="95" t="s">
        <v>66</v>
      </c>
      <c r="D493" s="94"/>
      <c r="E493" s="96"/>
      <c r="F493" s="94"/>
      <c r="G493" s="97">
        <f>+G483</f>
        <v>2020</v>
      </c>
      <c r="H493" s="98"/>
      <c r="I493" s="98"/>
      <c r="J493" s="98"/>
      <c r="K493" s="99">
        <f>SUM(K483:K492)</f>
        <v>0</v>
      </c>
      <c r="L493" s="99">
        <f>SUM(L483:L492)</f>
        <v>0</v>
      </c>
      <c r="M493" s="99">
        <f>SUM(M483:M492)</f>
        <v>0</v>
      </c>
      <c r="N493" s="96"/>
      <c r="O493" s="96"/>
      <c r="P493" s="100"/>
      <c r="Q493" s="101">
        <f>SUM(N483:N492)</f>
        <v>0</v>
      </c>
      <c r="R493" s="101">
        <f t="shared" ref="R493:AD493" si="271">SUM(R483:R492)</f>
        <v>0</v>
      </c>
      <c r="S493" s="101">
        <f t="shared" si="271"/>
        <v>0</v>
      </c>
      <c r="T493" s="101">
        <f t="shared" si="271"/>
        <v>0</v>
      </c>
      <c r="U493" s="101">
        <f t="shared" si="271"/>
        <v>0</v>
      </c>
      <c r="V493" s="101">
        <f t="shared" si="271"/>
        <v>0</v>
      </c>
      <c r="W493" s="101">
        <f t="shared" si="271"/>
        <v>0</v>
      </c>
      <c r="X493" s="101">
        <f t="shared" si="271"/>
        <v>0</v>
      </c>
      <c r="Y493" s="101">
        <f t="shared" si="271"/>
        <v>0</v>
      </c>
      <c r="Z493" s="101">
        <f t="shared" si="271"/>
        <v>0</v>
      </c>
      <c r="AA493" s="101">
        <f t="shared" si="271"/>
        <v>0</v>
      </c>
      <c r="AB493" s="101">
        <f t="shared" si="271"/>
        <v>0</v>
      </c>
      <c r="AC493" s="101">
        <f t="shared" si="271"/>
        <v>0</v>
      </c>
      <c r="AD493" s="102">
        <f t="shared" si="271"/>
        <v>0</v>
      </c>
      <c r="AE493" s="103"/>
      <c r="AF493" s="104">
        <f>SUM(AF483:AF492)</f>
        <v>0</v>
      </c>
      <c r="AG493" s="101">
        <f>SUM(AG483:AG492)</f>
        <v>0</v>
      </c>
      <c r="AH493" s="105">
        <f>SUM(AH483:AH492)</f>
        <v>0</v>
      </c>
      <c r="AI493" s="101"/>
      <c r="AJ493" s="101"/>
      <c r="AK493" s="101"/>
      <c r="AL493" s="101"/>
      <c r="AM493" s="101"/>
      <c r="AN493" s="106"/>
    </row>
    <row r="494" spans="2:40" s="47" customFormat="1" ht="13.5" hidden="1" outlineLevel="2">
      <c r="B494" s="76">
        <v>1</v>
      </c>
      <c r="C494" s="77"/>
      <c r="D494" s="77"/>
      <c r="E494" s="78"/>
      <c r="F494" s="77"/>
      <c r="G494" s="191">
        <v>2021</v>
      </c>
      <c r="H494" s="79"/>
      <c r="I494" s="80">
        <f>VALUE(LEFT(TEXT($H494,"yyyy-mm-dd"),4))</f>
        <v>1900</v>
      </c>
      <c r="J494" s="81" t="str">
        <f>MID(TEXT($H494,"yyyy-mm-dd"),6,2)</f>
        <v>01</v>
      </c>
      <c r="K494" s="82"/>
      <c r="L494" s="140"/>
      <c r="M494" s="83">
        <f>K494+L494</f>
        <v>0</v>
      </c>
      <c r="N494" s="141" t="s">
        <v>65</v>
      </c>
      <c r="O494" s="85">
        <v>3</v>
      </c>
      <c r="P494" s="86">
        <f>IF($N494="정액법",VLOOKUP($O494,[1]Data!$J$3:$L$62,2),IF($N494="정률법",VLOOKUP($O494,[1]Data!$J$3:$L$62,3),"입력검증"))</f>
        <v>0.33300000000000002</v>
      </c>
      <c r="Q494" s="108"/>
      <c r="R494" s="108"/>
      <c r="S494" s="108"/>
      <c r="T494" s="108"/>
      <c r="U494" s="108"/>
      <c r="V494" s="108"/>
      <c r="W494" s="108"/>
      <c r="X494" s="108"/>
      <c r="Y494" s="108"/>
      <c r="Z494" s="108"/>
      <c r="AA494" s="88">
        <f>IF($N494="정률법",IF((AA$27-$I494)&lt;0,0,IF((AA$27-$I494)=0,$M494*$P494/12*(12-$J494+1),IF((AA$27-$I494)&lt;$O494,($M494-SUM($N494:W494))*$P494,IF((AA$27-$I494)=$O494,$M494-SUM($N494:W494),0)))),IF($N494="정액법",IF((AA$27-$I494)&lt;0,0,IF((AA$27-$I494)=0,$M494*$P494/12*(12-$J494+1),IF((AA$27-$I494)&lt;$O494,$M494*$P494,IF((AA$27-$I494)=$O494,$M494-SUM($Q494:Z494),0))))))</f>
        <v>0</v>
      </c>
      <c r="AB494" s="88">
        <f>IF($N494="정률법",IF((AB$27-$I494)&lt;0,0,IF((AB$27-$I494)=0,$M494*$P494/12*(12-$J494+1),IF((AB$27-$I494)&lt;$O494,($M494-SUM($N494:X494))*$P494,IF((AB$27-$I494)=$O494,$M494-SUM($N494:X494),0)))),IF($N494="정액법",IF((AB$27-$I494)&lt;0,0,IF((AB$27-$I494)=0,$M494*$P494/12*(12-$J494+1),IF((AB$27-$I494)&lt;$O494,$M494*$P494,IF((AB$27-$I494)=$O494,$M494-SUM($Q494:AA494),0))))))</f>
        <v>0</v>
      </c>
      <c r="AC494" s="88">
        <f>IF($N494="정률법",IF((AC$27-$I494)&lt;0,0,IF((AC$27-$I494)=0,$M494*$P494/12*(12-$J494+1),IF((AC$27-$I494)&lt;$O494,($M494-SUM($N494:Y494))*$P494,IF((AC$27-$I494)=$O494,$M494-SUM($N494:Y494),0)))),IF($N494="정액법",IF((AC$27-$I494)&lt;0,0,IF((AC$27-$I494)=0,$M494*$P494/12*(12-$J494+1),IF((AC$27-$I494)&lt;$O494,$M494*$P494,IF((AC$27-$I494)=$O494,$M494-SUM($Q494:AB494),0))))))</f>
        <v>0</v>
      </c>
      <c r="AD494" s="88">
        <f>IF($N494="정률법",IF((AD$27-$I494)&lt;0,0,IF((AD$27-$I494)=0,$M494*$P494/12*(12-$J494+1),IF((AD$27-$I494)&lt;$O494,($M494-SUM($N494:Z494))*$P494,IF((AD$27-$I494)=$O494,$M494-SUM($N494:Z494),0)))),IF($N494="정액법",IF((AD$27-$I494)&lt;0,0,IF((AD$27-$I494)=0,$M494*$P494/12*(12-$J494+1),IF((AD$27-$I494)&lt;$O494,$M494*$P494,IF((AD$27-$I494)=$O494,$M494-SUM($Q494:AC494),0))))))</f>
        <v>0</v>
      </c>
      <c r="AE494" s="89"/>
      <c r="AF494" s="90">
        <f>SUM(Q494:AE494)</f>
        <v>0</v>
      </c>
      <c r="AG494" s="88">
        <f t="shared" ref="AG494:AG503" si="272">M494-AF494</f>
        <v>0</v>
      </c>
      <c r="AH494" s="91">
        <f t="shared" ref="AH494:AH503" si="273">IFERROR(INT(AG494*K494/M494),0)</f>
        <v>0</v>
      </c>
      <c r="AI494" s="77"/>
      <c r="AJ494" s="77"/>
      <c r="AK494" s="77"/>
      <c r="AL494" s="77"/>
      <c r="AM494" s="77"/>
      <c r="AN494" s="92"/>
    </row>
    <row r="495" spans="2:40" s="47" customFormat="1" ht="13.5" hidden="1" outlineLevel="2">
      <c r="B495" s="76">
        <v>2</v>
      </c>
      <c r="C495" s="77"/>
      <c r="D495" s="77"/>
      <c r="E495" s="78"/>
      <c r="F495" s="77"/>
      <c r="G495" s="191"/>
      <c r="H495" s="79"/>
      <c r="I495" s="80">
        <f t="shared" ref="I495:I503" si="274">VALUE(LEFT(TEXT($H495,"yyyy-mm-dd"),4))</f>
        <v>1900</v>
      </c>
      <c r="J495" s="81" t="str">
        <f t="shared" ref="J495:J503" si="275">MID(TEXT($H495,"yyyy-mm-dd"),6,2)</f>
        <v>01</v>
      </c>
      <c r="K495" s="82"/>
      <c r="L495" s="140"/>
      <c r="M495" s="83">
        <f t="shared" ref="M495:M503" si="276">K495+L495</f>
        <v>0</v>
      </c>
      <c r="N495" s="141" t="s">
        <v>65</v>
      </c>
      <c r="O495" s="85">
        <v>1</v>
      </c>
      <c r="P495" s="86">
        <f>IF($N495="정액법",VLOOKUP($O495,[1]Data!$J$3:$L$62,2),IF($N495="정률법",VLOOKUP($O495,[1]Data!$J$3:$L$62,3),"입력검증"))</f>
        <v>1</v>
      </c>
      <c r="Q495" s="108"/>
      <c r="R495" s="108"/>
      <c r="S495" s="108"/>
      <c r="T495" s="108"/>
      <c r="U495" s="108"/>
      <c r="V495" s="108"/>
      <c r="W495" s="108"/>
      <c r="X495" s="108"/>
      <c r="Y495" s="108"/>
      <c r="Z495" s="108"/>
      <c r="AA495" s="88">
        <f>IF($N495="정률법",IF((AA$27-$I495)&lt;0,0,IF((AA$27-$I495)=0,$M495*$P495/12*(12-$J495+1),IF((AA$27-$I495)&lt;$O495,($M495-SUM($N495:W495))*$P495,IF((AA$27-$I495)=$O495,$M495-SUM($N495:W495),0)))),IF($N495="정액법",IF((AA$27-$I495)&lt;0,0,IF((AA$27-$I495)=0,$M495*$P495/12*(12-$J495+1),IF((AA$27-$I495)&lt;$O495,$M495*$P495,IF((AA$27-$I495)=$O495,$M495-SUM($Q495:Z495),0))))))</f>
        <v>0</v>
      </c>
      <c r="AB495" s="88">
        <f>IF($N495="정률법",IF((AB$27-$I495)&lt;0,0,IF((AB$27-$I495)=0,$M495*$P495/12*(12-$J495+1),IF((AB$27-$I495)&lt;$O495,($M495-SUM($N495:X495))*$P495,IF((AB$27-$I495)=$O495,$M495-SUM($N495:X495),0)))),IF($N495="정액법",IF((AB$27-$I495)&lt;0,0,IF((AB$27-$I495)=0,$M495*$P495/12*(12-$J495+1),IF((AB$27-$I495)&lt;$O495,$M495*$P495,IF((AB$27-$I495)=$O495,$M495-SUM($Q495:AA495),0))))))</f>
        <v>0</v>
      </c>
      <c r="AC495" s="88">
        <f>IF($N495="정률법",IF((AC$27-$I495)&lt;0,0,IF((AC$27-$I495)=0,$M495*$P495/12*(12-$J495+1),IF((AC$27-$I495)&lt;$O495,($M495-SUM($N495:Y495))*$P495,IF((AC$27-$I495)=$O495,$M495-SUM($N495:Y495),0)))),IF($N495="정액법",IF((AC$27-$I495)&lt;0,0,IF((AC$27-$I495)=0,$M495*$P495/12*(12-$J495+1),IF((AC$27-$I495)&lt;$O495,$M495*$P495,IF((AC$27-$I495)=$O495,$M495-SUM($Q495:AB495),0))))))</f>
        <v>0</v>
      </c>
      <c r="AD495" s="88">
        <f>IF($N495="정률법",IF((AD$27-$I495)&lt;0,0,IF((AD$27-$I495)=0,$M495*$P495/12*(12-$J495+1),IF((AD$27-$I495)&lt;$O495,($M495-SUM($N495:Z495))*$P495,IF((AD$27-$I495)=$O495,$M495-SUM($N495:Z495),0)))),IF($N495="정액법",IF((AD$27-$I495)&lt;0,0,IF((AD$27-$I495)=0,$M495*$P495/12*(12-$J495+1),IF((AD$27-$I495)&lt;$O495,$M495*$P495,IF((AD$27-$I495)=$O495,$M495-SUM($Q495:AC495),0))))))</f>
        <v>0</v>
      </c>
      <c r="AE495" s="89"/>
      <c r="AF495" s="90">
        <f t="shared" ref="AF495:AF503" si="277">SUM(Q495:AE495)</f>
        <v>0</v>
      </c>
      <c r="AG495" s="88">
        <f t="shared" si="272"/>
        <v>0</v>
      </c>
      <c r="AH495" s="91">
        <f t="shared" si="273"/>
        <v>0</v>
      </c>
      <c r="AI495" s="77"/>
      <c r="AJ495" s="77"/>
      <c r="AK495" s="77"/>
      <c r="AL495" s="77"/>
      <c r="AM495" s="77"/>
      <c r="AN495" s="92"/>
    </row>
    <row r="496" spans="2:40" s="47" customFormat="1" ht="13.5" hidden="1" outlineLevel="2">
      <c r="B496" s="76">
        <v>3</v>
      </c>
      <c r="C496" s="77"/>
      <c r="D496" s="77"/>
      <c r="E496" s="78"/>
      <c r="F496" s="77"/>
      <c r="G496" s="191"/>
      <c r="H496" s="79"/>
      <c r="I496" s="80">
        <f t="shared" si="274"/>
        <v>1900</v>
      </c>
      <c r="J496" s="81" t="str">
        <f t="shared" si="275"/>
        <v>01</v>
      </c>
      <c r="K496" s="82"/>
      <c r="L496" s="140"/>
      <c r="M496" s="83">
        <f t="shared" si="276"/>
        <v>0</v>
      </c>
      <c r="N496" s="141" t="s">
        <v>65</v>
      </c>
      <c r="O496" s="85">
        <v>3</v>
      </c>
      <c r="P496" s="86">
        <f>IF($N496="정액법",VLOOKUP($O496,[1]Data!$J$3:$L$62,2),IF($N496="정률법",VLOOKUP($O496,[1]Data!$J$3:$L$62,3),"입력검증"))</f>
        <v>0.33300000000000002</v>
      </c>
      <c r="Q496" s="108"/>
      <c r="R496" s="108"/>
      <c r="S496" s="108"/>
      <c r="T496" s="108"/>
      <c r="U496" s="108"/>
      <c r="V496" s="108"/>
      <c r="W496" s="108"/>
      <c r="X496" s="108"/>
      <c r="Y496" s="108"/>
      <c r="Z496" s="108"/>
      <c r="AA496" s="88">
        <f>IF($N496="정률법",IF((AA$27-$I496)&lt;0,0,IF((AA$27-$I496)=0,$M496*$P496/12*(12-$J496+1),IF((AA$27-$I496)&lt;$O496,($M496-SUM($N496:W496))*$P496,IF((AA$27-$I496)=$O496,$M496-SUM($N496:W496),0)))),IF($N496="정액법",IF((AA$27-$I496)&lt;0,0,IF((AA$27-$I496)=0,$M496*$P496/12*(12-$J496+1),IF((AA$27-$I496)&lt;$O496,$M496*$P496,IF((AA$27-$I496)=$O496,$M496-SUM($Q496:Z496),0))))))</f>
        <v>0</v>
      </c>
      <c r="AB496" s="88">
        <f>IF($N496="정률법",IF((AB$27-$I496)&lt;0,0,IF((AB$27-$I496)=0,$M496*$P496/12*(12-$J496+1),IF((AB$27-$I496)&lt;$O496,($M496-SUM($N496:X496))*$P496,IF((AB$27-$I496)=$O496,$M496-SUM($N496:X496),0)))),IF($N496="정액법",IF((AB$27-$I496)&lt;0,0,IF((AB$27-$I496)=0,$M496*$P496/12*(12-$J496+1),IF((AB$27-$I496)&lt;$O496,$M496*$P496,IF((AB$27-$I496)=$O496,$M496-SUM($Q496:AA496),0))))))</f>
        <v>0</v>
      </c>
      <c r="AC496" s="88">
        <f>IF($N496="정률법",IF((AC$27-$I496)&lt;0,0,IF((AC$27-$I496)=0,$M496*$P496/12*(12-$J496+1),IF((AC$27-$I496)&lt;$O496,($M496-SUM($N496:Y496))*$P496,IF((AC$27-$I496)=$O496,$M496-SUM($N496:Y496),0)))),IF($N496="정액법",IF((AC$27-$I496)&lt;0,0,IF((AC$27-$I496)=0,$M496*$P496/12*(12-$J496+1),IF((AC$27-$I496)&lt;$O496,$M496*$P496,IF((AC$27-$I496)=$O496,$M496-SUM($Q496:AB496),0))))))</f>
        <v>0</v>
      </c>
      <c r="AD496" s="88">
        <f>IF($N496="정률법",IF((AD$27-$I496)&lt;0,0,IF((AD$27-$I496)=0,$M496*$P496/12*(12-$J496+1),IF((AD$27-$I496)&lt;$O496,($M496-SUM($N496:Z496))*$P496,IF((AD$27-$I496)=$O496,$M496-SUM($N496:Z496),0)))),IF($N496="정액법",IF((AD$27-$I496)&lt;0,0,IF((AD$27-$I496)=0,$M496*$P496/12*(12-$J496+1),IF((AD$27-$I496)&lt;$O496,$M496*$P496,IF((AD$27-$I496)=$O496,$M496-SUM($Q496:AC496),0))))))</f>
        <v>0</v>
      </c>
      <c r="AE496" s="89"/>
      <c r="AF496" s="90">
        <f t="shared" si="277"/>
        <v>0</v>
      </c>
      <c r="AG496" s="88">
        <f t="shared" si="272"/>
        <v>0</v>
      </c>
      <c r="AH496" s="91">
        <f t="shared" si="273"/>
        <v>0</v>
      </c>
      <c r="AI496" s="77"/>
      <c r="AJ496" s="77"/>
      <c r="AK496" s="77"/>
      <c r="AL496" s="77"/>
      <c r="AM496" s="77"/>
      <c r="AN496" s="92"/>
    </row>
    <row r="497" spans="2:40" s="47" customFormat="1" ht="13.5" hidden="1" outlineLevel="2">
      <c r="B497" s="76">
        <v>4</v>
      </c>
      <c r="C497" s="77"/>
      <c r="D497" s="77"/>
      <c r="E497" s="78"/>
      <c r="F497" s="77"/>
      <c r="G497" s="191"/>
      <c r="H497" s="79"/>
      <c r="I497" s="80">
        <f t="shared" si="274"/>
        <v>1900</v>
      </c>
      <c r="J497" s="81" t="str">
        <f t="shared" si="275"/>
        <v>01</v>
      </c>
      <c r="K497" s="82"/>
      <c r="L497" s="140"/>
      <c r="M497" s="83">
        <f t="shared" si="276"/>
        <v>0</v>
      </c>
      <c r="N497" s="141" t="s">
        <v>65</v>
      </c>
      <c r="O497" s="85">
        <v>3</v>
      </c>
      <c r="P497" s="86">
        <f>IF($N497="정액법",VLOOKUP($O497,[1]Data!$J$3:$L$62,2),IF($N497="정률법",VLOOKUP($O497,[1]Data!$J$3:$L$62,3),"입력검증"))</f>
        <v>0.33300000000000002</v>
      </c>
      <c r="Q497" s="108"/>
      <c r="R497" s="108"/>
      <c r="S497" s="108"/>
      <c r="T497" s="108"/>
      <c r="U497" s="108"/>
      <c r="V497" s="108"/>
      <c r="W497" s="108"/>
      <c r="X497" s="108"/>
      <c r="Y497" s="108"/>
      <c r="Z497" s="108"/>
      <c r="AA497" s="88">
        <f>IF($N497="정률법",IF((AA$27-$I497)&lt;0,0,IF((AA$27-$I497)=0,$M497*$P497/12*(12-$J497+1),IF((AA$27-$I497)&lt;$O497,($M497-SUM($N497:W497))*$P497,IF((AA$27-$I497)=$O497,$M497-SUM($N497:W497),0)))),IF($N497="정액법",IF((AA$27-$I497)&lt;0,0,IF((AA$27-$I497)=0,$M497*$P497/12*(12-$J497+1),IF((AA$27-$I497)&lt;$O497,$M497*$P497,IF((AA$27-$I497)=$O497,$M497-SUM($Q497:Z497),0))))))</f>
        <v>0</v>
      </c>
      <c r="AB497" s="88">
        <f>IF($N497="정률법",IF((AB$27-$I497)&lt;0,0,IF((AB$27-$I497)=0,$M497*$P497/12*(12-$J497+1),IF((AB$27-$I497)&lt;$O497,($M497-SUM($N497:X497))*$P497,IF((AB$27-$I497)=$O497,$M497-SUM($N497:X497),0)))),IF($N497="정액법",IF((AB$27-$I497)&lt;0,0,IF((AB$27-$I497)=0,$M497*$P497/12*(12-$J497+1),IF((AB$27-$I497)&lt;$O497,$M497*$P497,IF((AB$27-$I497)=$O497,$M497-SUM($Q497:AA497),0))))))</f>
        <v>0</v>
      </c>
      <c r="AC497" s="88">
        <f>IF($N497="정률법",IF((AC$27-$I497)&lt;0,0,IF((AC$27-$I497)=0,$M497*$P497/12*(12-$J497+1),IF((AC$27-$I497)&lt;$O497,($M497-SUM($N497:Y497))*$P497,IF((AC$27-$I497)=$O497,$M497-SUM($N497:Y497),0)))),IF($N497="정액법",IF((AC$27-$I497)&lt;0,0,IF((AC$27-$I497)=0,$M497*$P497/12*(12-$J497+1),IF((AC$27-$I497)&lt;$O497,$M497*$P497,IF((AC$27-$I497)=$O497,$M497-SUM($Q497:AB497),0))))))</f>
        <v>0</v>
      </c>
      <c r="AD497" s="88">
        <f>IF($N497="정률법",IF((AD$27-$I497)&lt;0,0,IF((AD$27-$I497)=0,$M497*$P497/12*(12-$J497+1),IF((AD$27-$I497)&lt;$O497,($M497-SUM($N497:Z497))*$P497,IF((AD$27-$I497)=$O497,$M497-SUM($N497:Z497),0)))),IF($N497="정액법",IF((AD$27-$I497)&lt;0,0,IF((AD$27-$I497)=0,$M497*$P497/12*(12-$J497+1),IF((AD$27-$I497)&lt;$O497,$M497*$P497,IF((AD$27-$I497)=$O497,$M497-SUM($Q497:AC497),0))))))</f>
        <v>0</v>
      </c>
      <c r="AE497" s="89"/>
      <c r="AF497" s="90">
        <f t="shared" si="277"/>
        <v>0</v>
      </c>
      <c r="AG497" s="88">
        <f t="shared" si="272"/>
        <v>0</v>
      </c>
      <c r="AH497" s="91">
        <f t="shared" si="273"/>
        <v>0</v>
      </c>
      <c r="AI497" s="77"/>
      <c r="AJ497" s="77"/>
      <c r="AK497" s="77"/>
      <c r="AL497" s="77"/>
      <c r="AM497" s="77"/>
      <c r="AN497" s="92"/>
    </row>
    <row r="498" spans="2:40" s="47" customFormat="1" ht="13.5" hidden="1" outlineLevel="2">
      <c r="B498" s="76">
        <v>5</v>
      </c>
      <c r="C498" s="77"/>
      <c r="D498" s="77"/>
      <c r="E498" s="78"/>
      <c r="F498" s="77"/>
      <c r="G498" s="191"/>
      <c r="H498" s="79"/>
      <c r="I498" s="80">
        <f t="shared" si="274"/>
        <v>1900</v>
      </c>
      <c r="J498" s="81" t="str">
        <f t="shared" si="275"/>
        <v>01</v>
      </c>
      <c r="K498" s="82"/>
      <c r="L498" s="140"/>
      <c r="M498" s="83">
        <f t="shared" si="276"/>
        <v>0</v>
      </c>
      <c r="N498" s="141" t="s">
        <v>65</v>
      </c>
      <c r="O498" s="85">
        <v>3</v>
      </c>
      <c r="P498" s="86">
        <f>IF($N498="정액법",VLOOKUP($O498,[1]Data!$J$3:$L$62,2),IF($N498="정률법",VLOOKUP($O498,[1]Data!$J$3:$L$62,3),"입력검증"))</f>
        <v>0.33300000000000002</v>
      </c>
      <c r="Q498" s="108"/>
      <c r="R498" s="108"/>
      <c r="S498" s="108"/>
      <c r="T498" s="108"/>
      <c r="U498" s="108"/>
      <c r="V498" s="108"/>
      <c r="W498" s="108"/>
      <c r="X498" s="108"/>
      <c r="Y498" s="108"/>
      <c r="Z498" s="108"/>
      <c r="AA498" s="88">
        <f>IF($N498="정률법",IF((AA$27-$I498)&lt;0,0,IF((AA$27-$I498)=0,$M498*$P498/12*(12-$J498+1),IF((AA$27-$I498)&lt;$O498,($M498-SUM($N498:W498))*$P498,IF((AA$27-$I498)=$O498,$M498-SUM($N498:W498),0)))),IF($N498="정액법",IF((AA$27-$I498)&lt;0,0,IF((AA$27-$I498)=0,$M498*$P498/12*(12-$J498+1),IF((AA$27-$I498)&lt;$O498,$M498*$P498,IF((AA$27-$I498)=$O498,$M498-SUM($Q498:Z498),0))))))</f>
        <v>0</v>
      </c>
      <c r="AB498" s="88">
        <f>IF($N498="정률법",IF((AB$27-$I498)&lt;0,0,IF((AB$27-$I498)=0,$M498*$P498/12*(12-$J498+1),IF((AB$27-$I498)&lt;$O498,($M498-SUM($N498:X498))*$P498,IF((AB$27-$I498)=$O498,$M498-SUM($N498:X498),0)))),IF($N498="정액법",IF((AB$27-$I498)&lt;0,0,IF((AB$27-$I498)=0,$M498*$P498/12*(12-$J498+1),IF((AB$27-$I498)&lt;$O498,$M498*$P498,IF((AB$27-$I498)=$O498,$M498-SUM($Q498:AA498),0))))))</f>
        <v>0</v>
      </c>
      <c r="AC498" s="88">
        <f>IF($N498="정률법",IF((AC$27-$I498)&lt;0,0,IF((AC$27-$I498)=0,$M498*$P498/12*(12-$J498+1),IF((AC$27-$I498)&lt;$O498,($M498-SUM($N498:Y498))*$P498,IF((AC$27-$I498)=$O498,$M498-SUM($N498:Y498),0)))),IF($N498="정액법",IF((AC$27-$I498)&lt;0,0,IF((AC$27-$I498)=0,$M498*$P498/12*(12-$J498+1),IF((AC$27-$I498)&lt;$O498,$M498*$P498,IF((AC$27-$I498)=$O498,$M498-SUM($Q498:AB498),0))))))</f>
        <v>0</v>
      </c>
      <c r="AD498" s="88">
        <f>IF($N498="정률법",IF((AD$27-$I498)&lt;0,0,IF((AD$27-$I498)=0,$M498*$P498/12*(12-$J498+1),IF((AD$27-$I498)&lt;$O498,($M498-SUM($N498:Z498))*$P498,IF((AD$27-$I498)=$O498,$M498-SUM($N498:Z498),0)))),IF($N498="정액법",IF((AD$27-$I498)&lt;0,0,IF((AD$27-$I498)=0,$M498*$P498/12*(12-$J498+1),IF((AD$27-$I498)&lt;$O498,$M498*$P498,IF((AD$27-$I498)=$O498,$M498-SUM($Q498:AC498),0))))))</f>
        <v>0</v>
      </c>
      <c r="AE498" s="89"/>
      <c r="AF498" s="90">
        <f t="shared" si="277"/>
        <v>0</v>
      </c>
      <c r="AG498" s="88">
        <f t="shared" si="272"/>
        <v>0</v>
      </c>
      <c r="AH498" s="91">
        <f t="shared" si="273"/>
        <v>0</v>
      </c>
      <c r="AI498" s="77"/>
      <c r="AJ498" s="77"/>
      <c r="AK498" s="77"/>
      <c r="AL498" s="77"/>
      <c r="AM498" s="77"/>
      <c r="AN498" s="92"/>
    </row>
    <row r="499" spans="2:40" s="47" customFormat="1" ht="13.5" hidden="1" outlineLevel="2">
      <c r="B499" s="76">
        <v>6</v>
      </c>
      <c r="C499" s="77"/>
      <c r="D499" s="77"/>
      <c r="E499" s="78"/>
      <c r="F499" s="77"/>
      <c r="G499" s="191"/>
      <c r="H499" s="79"/>
      <c r="I499" s="80">
        <f t="shared" si="274"/>
        <v>1900</v>
      </c>
      <c r="J499" s="81" t="str">
        <f t="shared" si="275"/>
        <v>01</v>
      </c>
      <c r="K499" s="82"/>
      <c r="L499" s="140"/>
      <c r="M499" s="83">
        <f t="shared" si="276"/>
        <v>0</v>
      </c>
      <c r="N499" s="141" t="s">
        <v>65</v>
      </c>
      <c r="O499" s="85">
        <v>3</v>
      </c>
      <c r="P499" s="86">
        <f>IF($N499="정액법",VLOOKUP($O499,[1]Data!$J$3:$L$62,2),IF($N499="정률법",VLOOKUP($O499,[1]Data!$J$3:$L$62,3),"입력검증"))</f>
        <v>0.33300000000000002</v>
      </c>
      <c r="Q499" s="108"/>
      <c r="R499" s="108"/>
      <c r="S499" s="108"/>
      <c r="T499" s="108"/>
      <c r="U499" s="108"/>
      <c r="V499" s="108"/>
      <c r="W499" s="108"/>
      <c r="X499" s="108"/>
      <c r="Y499" s="108"/>
      <c r="Z499" s="108"/>
      <c r="AA499" s="88">
        <f>IF($N499="정률법",IF((AA$27-$I499)&lt;0,0,IF((AA$27-$I499)=0,$M499*$P499/12*(12-$J499+1),IF((AA$27-$I499)&lt;$O499,($M499-SUM($N499:W499))*$P499,IF((AA$27-$I499)=$O499,$M499-SUM($N499:W499),0)))),IF($N499="정액법",IF((AA$27-$I499)&lt;0,0,IF((AA$27-$I499)=0,$M499*$P499/12*(12-$J499+1),IF((AA$27-$I499)&lt;$O499,$M499*$P499,IF((AA$27-$I499)=$O499,$M499-SUM($Q499:Z499),0))))))</f>
        <v>0</v>
      </c>
      <c r="AB499" s="88">
        <f>IF($N499="정률법",IF((AB$27-$I499)&lt;0,0,IF((AB$27-$I499)=0,$M499*$P499/12*(12-$J499+1),IF((AB$27-$I499)&lt;$O499,($M499-SUM($N499:X499))*$P499,IF((AB$27-$I499)=$O499,$M499-SUM($N499:X499),0)))),IF($N499="정액법",IF((AB$27-$I499)&lt;0,0,IF((AB$27-$I499)=0,$M499*$P499/12*(12-$J499+1),IF((AB$27-$I499)&lt;$O499,$M499*$P499,IF((AB$27-$I499)=$O499,$M499-SUM($Q499:AA499),0))))))</f>
        <v>0</v>
      </c>
      <c r="AC499" s="88">
        <f>IF($N499="정률법",IF((AC$27-$I499)&lt;0,0,IF((AC$27-$I499)=0,$M499*$P499/12*(12-$J499+1),IF((AC$27-$I499)&lt;$O499,($M499-SUM($N499:Y499))*$P499,IF((AC$27-$I499)=$O499,$M499-SUM($N499:Y499),0)))),IF($N499="정액법",IF((AC$27-$I499)&lt;0,0,IF((AC$27-$I499)=0,$M499*$P499/12*(12-$J499+1),IF((AC$27-$I499)&lt;$O499,$M499*$P499,IF((AC$27-$I499)=$O499,$M499-SUM($Q499:AB499),0))))))</f>
        <v>0</v>
      </c>
      <c r="AD499" s="88">
        <f>IF($N499="정률법",IF((AD$27-$I499)&lt;0,0,IF((AD$27-$I499)=0,$M499*$P499/12*(12-$J499+1),IF((AD$27-$I499)&lt;$O499,($M499-SUM($N499:Z499))*$P499,IF((AD$27-$I499)=$O499,$M499-SUM($N499:Z499),0)))),IF($N499="정액법",IF((AD$27-$I499)&lt;0,0,IF((AD$27-$I499)=0,$M499*$P499/12*(12-$J499+1),IF((AD$27-$I499)&lt;$O499,$M499*$P499,IF((AD$27-$I499)=$O499,$M499-SUM($Q499:AC499),0))))))</f>
        <v>0</v>
      </c>
      <c r="AE499" s="89"/>
      <c r="AF499" s="90">
        <f t="shared" si="277"/>
        <v>0</v>
      </c>
      <c r="AG499" s="88">
        <f t="shared" si="272"/>
        <v>0</v>
      </c>
      <c r="AH499" s="91">
        <f t="shared" si="273"/>
        <v>0</v>
      </c>
      <c r="AI499" s="77"/>
      <c r="AJ499" s="77"/>
      <c r="AK499" s="77"/>
      <c r="AL499" s="77"/>
      <c r="AM499" s="77"/>
      <c r="AN499" s="92"/>
    </row>
    <row r="500" spans="2:40" s="47" customFormat="1" ht="13.5" hidden="1" outlineLevel="2">
      <c r="B500" s="76">
        <v>7</v>
      </c>
      <c r="C500" s="77"/>
      <c r="D500" s="77"/>
      <c r="E500" s="78"/>
      <c r="F500" s="77"/>
      <c r="G500" s="191"/>
      <c r="H500" s="79"/>
      <c r="I500" s="80">
        <f t="shared" si="274"/>
        <v>1900</v>
      </c>
      <c r="J500" s="81" t="str">
        <f t="shared" si="275"/>
        <v>01</v>
      </c>
      <c r="K500" s="82"/>
      <c r="L500" s="140"/>
      <c r="M500" s="83">
        <f t="shared" si="276"/>
        <v>0</v>
      </c>
      <c r="N500" s="141" t="s">
        <v>65</v>
      </c>
      <c r="O500" s="85">
        <v>3</v>
      </c>
      <c r="P500" s="86">
        <f>IF($N500="정액법",VLOOKUP($O500,[1]Data!$J$3:$L$62,2),IF($N500="정률법",VLOOKUP($O500,[1]Data!$J$3:$L$62,3),"입력검증"))</f>
        <v>0.33300000000000002</v>
      </c>
      <c r="Q500" s="108"/>
      <c r="R500" s="108"/>
      <c r="S500" s="108"/>
      <c r="T500" s="108"/>
      <c r="U500" s="108"/>
      <c r="V500" s="108"/>
      <c r="W500" s="108"/>
      <c r="X500" s="108"/>
      <c r="Y500" s="108"/>
      <c r="Z500" s="108"/>
      <c r="AA500" s="88">
        <f>IF($N500="정률법",IF((AA$27-$I500)&lt;0,0,IF((AA$27-$I500)=0,$M500*$P500/12*(12-$J500+1),IF((AA$27-$I500)&lt;$O500,($M500-SUM($N500:W500))*$P500,IF((AA$27-$I500)=$O500,$M500-SUM($N500:W500),0)))),IF($N500="정액법",IF((AA$27-$I500)&lt;0,0,IF((AA$27-$I500)=0,$M500*$P500/12*(12-$J500+1),IF((AA$27-$I500)&lt;$O500,$M500*$P500,IF((AA$27-$I500)=$O500,$M500-SUM($Q500:Z500),0))))))</f>
        <v>0</v>
      </c>
      <c r="AB500" s="88">
        <f>IF($N500="정률법",IF((AB$27-$I500)&lt;0,0,IF((AB$27-$I500)=0,$M500*$P500/12*(12-$J500+1),IF((AB$27-$I500)&lt;$O500,($M500-SUM($N500:X500))*$P500,IF((AB$27-$I500)=$O500,$M500-SUM($N500:X500),0)))),IF($N500="정액법",IF((AB$27-$I500)&lt;0,0,IF((AB$27-$I500)=0,$M500*$P500/12*(12-$J500+1),IF((AB$27-$I500)&lt;$O500,$M500*$P500,IF((AB$27-$I500)=$O500,$M500-SUM($Q500:AA500),0))))))</f>
        <v>0</v>
      </c>
      <c r="AC500" s="88">
        <f>IF($N500="정률법",IF((AC$27-$I500)&lt;0,0,IF((AC$27-$I500)=0,$M500*$P500/12*(12-$J500+1),IF((AC$27-$I500)&lt;$O500,($M500-SUM($N500:Y500))*$P500,IF((AC$27-$I500)=$O500,$M500-SUM($N500:Y500),0)))),IF($N500="정액법",IF((AC$27-$I500)&lt;0,0,IF((AC$27-$I500)=0,$M500*$P500/12*(12-$J500+1),IF((AC$27-$I500)&lt;$O500,$M500*$P500,IF((AC$27-$I500)=$O500,$M500-SUM($Q500:AB500),0))))))</f>
        <v>0</v>
      </c>
      <c r="AD500" s="88">
        <f>IF($N500="정률법",IF((AD$27-$I500)&lt;0,0,IF((AD$27-$I500)=0,$M500*$P500/12*(12-$J500+1),IF((AD$27-$I500)&lt;$O500,($M500-SUM($N500:Z500))*$P500,IF((AD$27-$I500)=$O500,$M500-SUM($N500:Z500),0)))),IF($N500="정액법",IF((AD$27-$I500)&lt;0,0,IF((AD$27-$I500)=0,$M500*$P500/12*(12-$J500+1),IF((AD$27-$I500)&lt;$O500,$M500*$P500,IF((AD$27-$I500)=$O500,$M500-SUM($Q500:AC500),0))))))</f>
        <v>0</v>
      </c>
      <c r="AE500" s="89"/>
      <c r="AF500" s="90">
        <f t="shared" si="277"/>
        <v>0</v>
      </c>
      <c r="AG500" s="88">
        <f t="shared" si="272"/>
        <v>0</v>
      </c>
      <c r="AH500" s="91">
        <f t="shared" si="273"/>
        <v>0</v>
      </c>
      <c r="AI500" s="77"/>
      <c r="AJ500" s="77"/>
      <c r="AK500" s="77"/>
      <c r="AL500" s="77"/>
      <c r="AM500" s="77"/>
      <c r="AN500" s="92"/>
    </row>
    <row r="501" spans="2:40" s="47" customFormat="1" ht="13.5" hidden="1" outlineLevel="2">
      <c r="B501" s="76">
        <v>8</v>
      </c>
      <c r="C501" s="77"/>
      <c r="D501" s="77"/>
      <c r="E501" s="78"/>
      <c r="F501" s="77"/>
      <c r="G501" s="191"/>
      <c r="H501" s="79"/>
      <c r="I501" s="80">
        <f t="shared" si="274"/>
        <v>1900</v>
      </c>
      <c r="J501" s="81" t="str">
        <f t="shared" si="275"/>
        <v>01</v>
      </c>
      <c r="K501" s="82"/>
      <c r="L501" s="140"/>
      <c r="M501" s="83">
        <f t="shared" si="276"/>
        <v>0</v>
      </c>
      <c r="N501" s="141" t="s">
        <v>65</v>
      </c>
      <c r="O501" s="85">
        <v>3</v>
      </c>
      <c r="P501" s="86">
        <f>IF($N501="정액법",VLOOKUP($O501,[1]Data!$J$3:$L$62,2),IF($N501="정률법",VLOOKUP($O501,[1]Data!$J$3:$L$62,3),"입력검증"))</f>
        <v>0.33300000000000002</v>
      </c>
      <c r="Q501" s="108"/>
      <c r="R501" s="108"/>
      <c r="S501" s="108"/>
      <c r="T501" s="108"/>
      <c r="U501" s="108"/>
      <c r="V501" s="108"/>
      <c r="W501" s="108"/>
      <c r="X501" s="108"/>
      <c r="Y501" s="108"/>
      <c r="Z501" s="108"/>
      <c r="AA501" s="88">
        <f>IF($N501="정률법",IF((AA$27-$I501)&lt;0,0,IF((AA$27-$I501)=0,$M501*$P501/12*(12-$J501+1),IF((AA$27-$I501)&lt;$O501,($M501-SUM($N501:W501))*$P501,IF((AA$27-$I501)=$O501,$M501-SUM($N501:W501),0)))),IF($N501="정액법",IF((AA$27-$I501)&lt;0,0,IF((AA$27-$I501)=0,$M501*$P501/12*(12-$J501+1),IF((AA$27-$I501)&lt;$O501,$M501*$P501,IF((AA$27-$I501)=$O501,$M501-SUM($Q501:Z501),0))))))</f>
        <v>0</v>
      </c>
      <c r="AB501" s="88">
        <f>IF($N501="정률법",IF((AB$27-$I501)&lt;0,0,IF((AB$27-$I501)=0,$M501*$P501/12*(12-$J501+1),IF((AB$27-$I501)&lt;$O501,($M501-SUM($N501:X501))*$P501,IF((AB$27-$I501)=$O501,$M501-SUM($N501:X501),0)))),IF($N501="정액법",IF((AB$27-$I501)&lt;0,0,IF((AB$27-$I501)=0,$M501*$P501/12*(12-$J501+1),IF((AB$27-$I501)&lt;$O501,$M501*$P501,IF((AB$27-$I501)=$O501,$M501-SUM($Q501:AA501),0))))))</f>
        <v>0</v>
      </c>
      <c r="AC501" s="88">
        <f>IF($N501="정률법",IF((AC$27-$I501)&lt;0,0,IF((AC$27-$I501)=0,$M501*$P501/12*(12-$J501+1),IF((AC$27-$I501)&lt;$O501,($M501-SUM($N501:Y501))*$P501,IF((AC$27-$I501)=$O501,$M501-SUM($N501:Y501),0)))),IF($N501="정액법",IF((AC$27-$I501)&lt;0,0,IF((AC$27-$I501)=0,$M501*$P501/12*(12-$J501+1),IF((AC$27-$I501)&lt;$O501,$M501*$P501,IF((AC$27-$I501)=$O501,$M501-SUM($Q501:AB501),0))))))</f>
        <v>0</v>
      </c>
      <c r="AD501" s="88">
        <f>IF($N501="정률법",IF((AD$27-$I501)&lt;0,0,IF((AD$27-$I501)=0,$M501*$P501/12*(12-$J501+1),IF((AD$27-$I501)&lt;$O501,($M501-SUM($N501:Z501))*$P501,IF((AD$27-$I501)=$O501,$M501-SUM($N501:Z501),0)))),IF($N501="정액법",IF((AD$27-$I501)&lt;0,0,IF((AD$27-$I501)=0,$M501*$P501/12*(12-$J501+1),IF((AD$27-$I501)&lt;$O501,$M501*$P501,IF((AD$27-$I501)=$O501,$M501-SUM($Q501:AC501),0))))))</f>
        <v>0</v>
      </c>
      <c r="AE501" s="89"/>
      <c r="AF501" s="90">
        <f t="shared" si="277"/>
        <v>0</v>
      </c>
      <c r="AG501" s="88">
        <f t="shared" si="272"/>
        <v>0</v>
      </c>
      <c r="AH501" s="91">
        <f t="shared" si="273"/>
        <v>0</v>
      </c>
      <c r="AI501" s="77"/>
      <c r="AJ501" s="77"/>
      <c r="AK501" s="77"/>
      <c r="AL501" s="77"/>
      <c r="AM501" s="77"/>
      <c r="AN501" s="92"/>
    </row>
    <row r="502" spans="2:40" s="47" customFormat="1" ht="13.5" hidden="1" outlineLevel="2">
      <c r="B502" s="76">
        <v>9</v>
      </c>
      <c r="C502" s="77"/>
      <c r="D502" s="77"/>
      <c r="E502" s="78"/>
      <c r="F502" s="77"/>
      <c r="G502" s="191"/>
      <c r="H502" s="79"/>
      <c r="I502" s="80">
        <f t="shared" si="274"/>
        <v>1900</v>
      </c>
      <c r="J502" s="81" t="str">
        <f t="shared" si="275"/>
        <v>01</v>
      </c>
      <c r="K502" s="82"/>
      <c r="L502" s="140"/>
      <c r="M502" s="83">
        <f t="shared" si="276"/>
        <v>0</v>
      </c>
      <c r="N502" s="141" t="s">
        <v>65</v>
      </c>
      <c r="O502" s="85">
        <v>3</v>
      </c>
      <c r="P502" s="86">
        <f>IF($N502="정액법",VLOOKUP($O502,[1]Data!$J$3:$L$62,2),IF($N502="정률법",VLOOKUP($O502,[1]Data!$J$3:$L$62,3),"입력검증"))</f>
        <v>0.33300000000000002</v>
      </c>
      <c r="Q502" s="108"/>
      <c r="R502" s="108"/>
      <c r="S502" s="108"/>
      <c r="T502" s="108"/>
      <c r="U502" s="108"/>
      <c r="V502" s="108"/>
      <c r="W502" s="108"/>
      <c r="X502" s="108"/>
      <c r="Y502" s="108"/>
      <c r="Z502" s="108"/>
      <c r="AA502" s="88">
        <f>IF($N502="정률법",IF((AA$27-$I502)&lt;0,0,IF((AA$27-$I502)=0,$M502*$P502/12*(12-$J502+1),IF((AA$27-$I502)&lt;$O502,($M502-SUM($N502:W502))*$P502,IF((AA$27-$I502)=$O502,$M502-SUM($N502:W502),0)))),IF($N502="정액법",IF((AA$27-$I502)&lt;0,0,IF((AA$27-$I502)=0,$M502*$P502/12*(12-$J502+1),IF((AA$27-$I502)&lt;$O502,$M502*$P502,IF((AA$27-$I502)=$O502,$M502-SUM($Q502:Z502),0))))))</f>
        <v>0</v>
      </c>
      <c r="AB502" s="88">
        <f>IF($N502="정률법",IF((AB$27-$I502)&lt;0,0,IF((AB$27-$I502)=0,$M502*$P502/12*(12-$J502+1),IF((AB$27-$I502)&lt;$O502,($M502-SUM($N502:X502))*$P502,IF((AB$27-$I502)=$O502,$M502-SUM($N502:X502),0)))),IF($N502="정액법",IF((AB$27-$I502)&lt;0,0,IF((AB$27-$I502)=0,$M502*$P502/12*(12-$J502+1),IF((AB$27-$I502)&lt;$O502,$M502*$P502,IF((AB$27-$I502)=$O502,$M502-SUM($Q502:AA502),0))))))</f>
        <v>0</v>
      </c>
      <c r="AC502" s="88">
        <f>IF($N502="정률법",IF((AC$27-$I502)&lt;0,0,IF((AC$27-$I502)=0,$M502*$P502/12*(12-$J502+1),IF((AC$27-$I502)&lt;$O502,($M502-SUM($N502:Y502))*$P502,IF((AC$27-$I502)=$O502,$M502-SUM($N502:Y502),0)))),IF($N502="정액법",IF((AC$27-$I502)&lt;0,0,IF((AC$27-$I502)=0,$M502*$P502/12*(12-$J502+1),IF((AC$27-$I502)&lt;$O502,$M502*$P502,IF((AC$27-$I502)=$O502,$M502-SUM($Q502:AB502),0))))))</f>
        <v>0</v>
      </c>
      <c r="AD502" s="88">
        <f>IF($N502="정률법",IF((AD$27-$I502)&lt;0,0,IF((AD$27-$I502)=0,$M502*$P502/12*(12-$J502+1),IF((AD$27-$I502)&lt;$O502,($M502-SUM($N502:Z502))*$P502,IF((AD$27-$I502)=$O502,$M502-SUM($N502:Z502),0)))),IF($N502="정액법",IF((AD$27-$I502)&lt;0,0,IF((AD$27-$I502)=0,$M502*$P502/12*(12-$J502+1),IF((AD$27-$I502)&lt;$O502,$M502*$P502,IF((AD$27-$I502)=$O502,$M502-SUM($Q502:AC502),0))))))</f>
        <v>0</v>
      </c>
      <c r="AE502" s="89"/>
      <c r="AF502" s="90">
        <f t="shared" si="277"/>
        <v>0</v>
      </c>
      <c r="AG502" s="88">
        <f t="shared" si="272"/>
        <v>0</v>
      </c>
      <c r="AH502" s="91">
        <f t="shared" si="273"/>
        <v>0</v>
      </c>
      <c r="AI502" s="77"/>
      <c r="AJ502" s="77"/>
      <c r="AK502" s="77"/>
      <c r="AL502" s="77"/>
      <c r="AM502" s="77"/>
      <c r="AN502" s="92"/>
    </row>
    <row r="503" spans="2:40" s="47" customFormat="1" ht="13.5" hidden="1" outlineLevel="2">
      <c r="B503" s="76">
        <v>10</v>
      </c>
      <c r="C503" s="77"/>
      <c r="D503" s="77"/>
      <c r="E503" s="78"/>
      <c r="F503" s="77"/>
      <c r="G503" s="191"/>
      <c r="H503" s="79"/>
      <c r="I503" s="80">
        <f t="shared" si="274"/>
        <v>1900</v>
      </c>
      <c r="J503" s="81" t="str">
        <f t="shared" si="275"/>
        <v>01</v>
      </c>
      <c r="K503" s="82"/>
      <c r="L503" s="140"/>
      <c r="M503" s="83">
        <f t="shared" si="276"/>
        <v>0</v>
      </c>
      <c r="N503" s="141" t="s">
        <v>65</v>
      </c>
      <c r="O503" s="85">
        <v>3</v>
      </c>
      <c r="P503" s="86">
        <f>IF($N503="정액법",VLOOKUP($O503,[1]Data!$J$3:$L$62,2),IF($N503="정률법",VLOOKUP($O503,[1]Data!$J$3:$L$62,3),"입력검증"))</f>
        <v>0.33300000000000002</v>
      </c>
      <c r="Q503" s="108"/>
      <c r="R503" s="108"/>
      <c r="S503" s="108"/>
      <c r="T503" s="108"/>
      <c r="U503" s="108"/>
      <c r="V503" s="108"/>
      <c r="W503" s="108"/>
      <c r="X503" s="108"/>
      <c r="Y503" s="108"/>
      <c r="Z503" s="108"/>
      <c r="AA503" s="88">
        <f>IF($N503="정률법",IF((AA$27-$I503)&lt;0,0,IF((AA$27-$I503)=0,$M503*$P503/12*(12-$J503+1),IF((AA$27-$I503)&lt;$O503,($M503-SUM($N503:W503))*$P503,IF((AA$27-$I503)=$O503,$M503-SUM($N503:W503),0)))),IF($N503="정액법",IF((AA$27-$I503)&lt;0,0,IF((AA$27-$I503)=0,$M503*$P503/12*(12-$J503+1),IF((AA$27-$I503)&lt;$O503,$M503*$P503,IF((AA$27-$I503)=$O503,$M503-SUM($Q503:Z503),0))))))</f>
        <v>0</v>
      </c>
      <c r="AB503" s="88">
        <f>IF($N503="정률법",IF((AB$27-$I503)&lt;0,0,IF((AB$27-$I503)=0,$M503*$P503/12*(12-$J503+1),IF((AB$27-$I503)&lt;$O503,($M503-SUM($N503:X503))*$P503,IF((AB$27-$I503)=$O503,$M503-SUM($N503:X503),0)))),IF($N503="정액법",IF((AB$27-$I503)&lt;0,0,IF((AB$27-$I503)=0,$M503*$P503/12*(12-$J503+1),IF((AB$27-$I503)&lt;$O503,$M503*$P503,IF((AB$27-$I503)=$O503,$M503-SUM($Q503:AA503),0))))))</f>
        <v>0</v>
      </c>
      <c r="AC503" s="88">
        <f>IF($N503="정률법",IF((AC$27-$I503)&lt;0,0,IF((AC$27-$I503)=0,$M503*$P503/12*(12-$J503+1),IF((AC$27-$I503)&lt;$O503,($M503-SUM($N503:Y503))*$P503,IF((AC$27-$I503)=$O503,$M503-SUM($N503:Y503),0)))),IF($N503="정액법",IF((AC$27-$I503)&lt;0,0,IF((AC$27-$I503)=0,$M503*$P503/12*(12-$J503+1),IF((AC$27-$I503)&lt;$O503,$M503*$P503,IF((AC$27-$I503)=$O503,$M503-SUM($Q503:AB503),0))))))</f>
        <v>0</v>
      </c>
      <c r="AD503" s="88">
        <f>IF($N503="정률법",IF((AD$27-$I503)&lt;0,0,IF((AD$27-$I503)=0,$M503*$P503/12*(12-$J503+1),IF((AD$27-$I503)&lt;$O503,($M503-SUM($N503:Z503))*$P503,IF((AD$27-$I503)=$O503,$M503-SUM($N503:Z503),0)))),IF($N503="정액법",IF((AD$27-$I503)&lt;0,0,IF((AD$27-$I503)=0,$M503*$P503/12*(12-$J503+1),IF((AD$27-$I503)&lt;$O503,$M503*$P503,IF((AD$27-$I503)=$O503,$M503-SUM($Q503:AC503),0))))))</f>
        <v>0</v>
      </c>
      <c r="AE503" s="89"/>
      <c r="AF503" s="90">
        <f t="shared" si="277"/>
        <v>0</v>
      </c>
      <c r="AG503" s="88">
        <f t="shared" si="272"/>
        <v>0</v>
      </c>
      <c r="AH503" s="91">
        <f t="shared" si="273"/>
        <v>0</v>
      </c>
      <c r="AI503" s="77"/>
      <c r="AJ503" s="77"/>
      <c r="AK503" s="77"/>
      <c r="AL503" s="77"/>
      <c r="AM503" s="77"/>
      <c r="AN503" s="92"/>
    </row>
    <row r="504" spans="2:40" s="47" customFormat="1" ht="13.5" hidden="1" outlineLevel="1">
      <c r="B504" s="94"/>
      <c r="C504" s="95" t="s">
        <v>66</v>
      </c>
      <c r="D504" s="94"/>
      <c r="E504" s="96"/>
      <c r="F504" s="94"/>
      <c r="G504" s="97">
        <f>+G494</f>
        <v>2021</v>
      </c>
      <c r="H504" s="98"/>
      <c r="I504" s="98"/>
      <c r="J504" s="98"/>
      <c r="K504" s="99">
        <f>SUM(K494:K503)</f>
        <v>0</v>
      </c>
      <c r="L504" s="99">
        <f>SUM(L494:L503)</f>
        <v>0</v>
      </c>
      <c r="M504" s="99">
        <f>SUM(M494:M503)</f>
        <v>0</v>
      </c>
      <c r="N504" s="96"/>
      <c r="O504" s="96"/>
      <c r="P504" s="100"/>
      <c r="Q504" s="101">
        <f>SUM(N494:N503)</f>
        <v>0</v>
      </c>
      <c r="R504" s="101">
        <f t="shared" ref="R504:AD504" si="278">SUM(R494:R503)</f>
        <v>0</v>
      </c>
      <c r="S504" s="101">
        <f t="shared" si="278"/>
        <v>0</v>
      </c>
      <c r="T504" s="101">
        <f t="shared" si="278"/>
        <v>0</v>
      </c>
      <c r="U504" s="101">
        <f t="shared" si="278"/>
        <v>0</v>
      </c>
      <c r="V504" s="101">
        <f t="shared" si="278"/>
        <v>0</v>
      </c>
      <c r="W504" s="101">
        <f t="shared" si="278"/>
        <v>0</v>
      </c>
      <c r="X504" s="101">
        <f t="shared" si="278"/>
        <v>0</v>
      </c>
      <c r="Y504" s="101">
        <f t="shared" si="278"/>
        <v>0</v>
      </c>
      <c r="Z504" s="101">
        <f t="shared" si="278"/>
        <v>0</v>
      </c>
      <c r="AA504" s="101">
        <f t="shared" si="278"/>
        <v>0</v>
      </c>
      <c r="AB504" s="101">
        <f t="shared" si="278"/>
        <v>0</v>
      </c>
      <c r="AC504" s="101">
        <f t="shared" si="278"/>
        <v>0</v>
      </c>
      <c r="AD504" s="102">
        <f t="shared" si="278"/>
        <v>0</v>
      </c>
      <c r="AE504" s="103"/>
      <c r="AF504" s="104">
        <f>SUM(AF494:AF503)</f>
        <v>0</v>
      </c>
      <c r="AG504" s="101">
        <f>SUM(AG494:AG503)</f>
        <v>0</v>
      </c>
      <c r="AH504" s="105">
        <f>SUM(AH494:AH503)</f>
        <v>0</v>
      </c>
      <c r="AI504" s="101"/>
      <c r="AJ504" s="101"/>
      <c r="AK504" s="101"/>
      <c r="AL504" s="101"/>
      <c r="AM504" s="101"/>
      <c r="AN504" s="106"/>
    </row>
    <row r="505" spans="2:40" s="47" customFormat="1" ht="13.5" hidden="1" outlineLevel="2">
      <c r="B505" s="76">
        <v>1</v>
      </c>
      <c r="C505" s="77"/>
      <c r="D505" s="77"/>
      <c r="E505" s="78"/>
      <c r="F505" s="77"/>
      <c r="G505" s="191">
        <v>2022</v>
      </c>
      <c r="H505" s="79"/>
      <c r="I505" s="80">
        <f>VALUE(LEFT(TEXT($H505,"yyyy-mm-dd"),4))</f>
        <v>1900</v>
      </c>
      <c r="J505" s="81" t="str">
        <f>MID(TEXT($H505,"yyyy-mm-dd"),6,2)</f>
        <v>01</v>
      </c>
      <c r="K505" s="82"/>
      <c r="L505" s="140"/>
      <c r="M505" s="83">
        <f>K505+L505</f>
        <v>0</v>
      </c>
      <c r="N505" s="141" t="s">
        <v>65</v>
      </c>
      <c r="O505" s="85">
        <v>3</v>
      </c>
      <c r="P505" s="86">
        <f>IF($N505="정액법",VLOOKUP($O505,[1]Data!$J$3:$L$62,2),IF($N505="정률법",VLOOKUP($O505,[1]Data!$J$3:$L$62,3),"입력검증"))</f>
        <v>0.33300000000000002</v>
      </c>
      <c r="Q505" s="108"/>
      <c r="R505" s="108"/>
      <c r="S505" s="108"/>
      <c r="T505" s="108"/>
      <c r="U505" s="108"/>
      <c r="V505" s="108"/>
      <c r="W505" s="108"/>
      <c r="X505" s="108"/>
      <c r="Y505" s="108"/>
      <c r="Z505" s="108"/>
      <c r="AA505" s="108"/>
      <c r="AB505" s="88">
        <f>IF($N505="정률법",IF((AB$27-$I505)&lt;0,0,IF((AB$27-$I505)=0,$M505*$P505/12*(12-$J505+1),IF((AB$27-$I505)&lt;$O505,($M505-SUM($N505:X505))*$P505,IF((AB$27-$I505)=$O505,$M505-SUM($N505:X505),0)))),IF($N505="정액법",IF((AB$27-$I505)&lt;0,0,IF((AB$27-$I505)=0,$M505*$P505/12*(12-$J505+1),IF((AB$27-$I505)&lt;$O505,$M505*$P505,IF((AB$27-$I505)=$O505,$M505-SUM($Q505:AA505),0))))))</f>
        <v>0</v>
      </c>
      <c r="AC505" s="88">
        <f>IF($N505="정률법",IF((AC$27-$I505)&lt;0,0,IF((AC$27-$I505)=0,$M505*$P505/12*(12-$J505+1),IF((AC$27-$I505)&lt;$O505,($M505-SUM($N505:Y505))*$P505,IF((AC$27-$I505)=$O505,$M505-SUM($N505:Y505),0)))),IF($N505="정액법",IF((AC$27-$I505)&lt;0,0,IF((AC$27-$I505)=0,$M505*$P505/12*(12-$J505+1),IF((AC$27-$I505)&lt;$O505,$M505*$P505,IF((AC$27-$I505)=$O505,$M505-SUM($Q505:AB505),0))))))</f>
        <v>0</v>
      </c>
      <c r="AD505" s="88">
        <f>IF($N505="정률법",IF((AD$27-$I505)&lt;0,0,IF((AD$27-$I505)=0,$M505*$P505/12*(12-$J505+1),IF((AD$27-$I505)&lt;$O505,($M505-SUM($N505:Z505))*$P505,IF((AD$27-$I505)=$O505,$M505-SUM($N505:Z505),0)))),IF($N505="정액법",IF((AD$27-$I505)&lt;0,0,IF((AD$27-$I505)=0,$M505*$P505/12*(12-$J505+1),IF((AD$27-$I505)&lt;$O505,$M505*$P505,IF((AD$27-$I505)=$O505,$M505-SUM($Q505:AC505),0))))))</f>
        <v>0</v>
      </c>
      <c r="AE505" s="89"/>
      <c r="AF505" s="90">
        <f>SUM(Q505:AE505)</f>
        <v>0</v>
      </c>
      <c r="AG505" s="88">
        <f t="shared" ref="AG505:AG514" si="279">M505-AF505</f>
        <v>0</v>
      </c>
      <c r="AH505" s="91">
        <f t="shared" ref="AH505:AH514" si="280">IFERROR(INT(AG505*K505/M505),0)</f>
        <v>0</v>
      </c>
      <c r="AI505" s="77"/>
      <c r="AJ505" s="77"/>
      <c r="AK505" s="77"/>
      <c r="AL505" s="77"/>
      <c r="AM505" s="77"/>
      <c r="AN505" s="92"/>
    </row>
    <row r="506" spans="2:40" s="47" customFormat="1" ht="13.5" hidden="1" outlineLevel="2">
      <c r="B506" s="76">
        <v>2</v>
      </c>
      <c r="C506" s="77"/>
      <c r="D506" s="77"/>
      <c r="E506" s="78"/>
      <c r="F506" s="77"/>
      <c r="G506" s="191"/>
      <c r="H506" s="79"/>
      <c r="I506" s="80">
        <f t="shared" ref="I506:I514" si="281">VALUE(LEFT(TEXT($H506,"yyyy-mm-dd"),4))</f>
        <v>1900</v>
      </c>
      <c r="J506" s="81" t="str">
        <f t="shared" ref="J506:J514" si="282">MID(TEXT($H506,"yyyy-mm-dd"),6,2)</f>
        <v>01</v>
      </c>
      <c r="K506" s="82"/>
      <c r="L506" s="140"/>
      <c r="M506" s="83">
        <f t="shared" ref="M506:M514" si="283">K506+L506</f>
        <v>0</v>
      </c>
      <c r="N506" s="141" t="s">
        <v>65</v>
      </c>
      <c r="O506" s="85">
        <v>1</v>
      </c>
      <c r="P506" s="86">
        <f>IF($N506="정액법",VLOOKUP($O506,[1]Data!$J$3:$L$62,2),IF($N506="정률법",VLOOKUP($O506,[1]Data!$J$3:$L$62,3),"입력검증"))</f>
        <v>1</v>
      </c>
      <c r="Q506" s="108"/>
      <c r="R506" s="108"/>
      <c r="S506" s="108"/>
      <c r="T506" s="108"/>
      <c r="U506" s="108"/>
      <c r="V506" s="108"/>
      <c r="W506" s="108"/>
      <c r="X506" s="108"/>
      <c r="Y506" s="108"/>
      <c r="Z506" s="108"/>
      <c r="AA506" s="108"/>
      <c r="AB506" s="88">
        <f>IF($N506="정률법",IF((AB$27-$I506)&lt;0,0,IF((AB$27-$I506)=0,$M506*$P506/12*(12-$J506+1),IF((AB$27-$I506)&lt;$O506,($M506-SUM($N506:X506))*$P506,IF((AB$27-$I506)=$O506,$M506-SUM($N506:X506),0)))),IF($N506="정액법",IF((AB$27-$I506)&lt;0,0,IF((AB$27-$I506)=0,$M506*$P506/12*(12-$J506+1),IF((AB$27-$I506)&lt;$O506,$M506*$P506,IF((AB$27-$I506)=$O506,$M506-SUM($Q506:AA506),0))))))</f>
        <v>0</v>
      </c>
      <c r="AC506" s="88">
        <f>IF($N506="정률법",IF((AC$27-$I506)&lt;0,0,IF((AC$27-$I506)=0,$M506*$P506/12*(12-$J506+1),IF((AC$27-$I506)&lt;$O506,($M506-SUM($N506:Y506))*$P506,IF((AC$27-$I506)=$O506,$M506-SUM($N506:Y506),0)))),IF($N506="정액법",IF((AC$27-$I506)&lt;0,0,IF((AC$27-$I506)=0,$M506*$P506/12*(12-$J506+1),IF((AC$27-$I506)&lt;$O506,$M506*$P506,IF((AC$27-$I506)=$O506,$M506-SUM($Q506:AB506),0))))))</f>
        <v>0</v>
      </c>
      <c r="AD506" s="88">
        <f>IF($N506="정률법",IF((AD$27-$I506)&lt;0,0,IF((AD$27-$I506)=0,$M506*$P506/12*(12-$J506+1),IF((AD$27-$I506)&lt;$O506,($M506-SUM($N506:Z506))*$P506,IF((AD$27-$I506)=$O506,$M506-SUM($N506:Z506),0)))),IF($N506="정액법",IF((AD$27-$I506)&lt;0,0,IF((AD$27-$I506)=0,$M506*$P506/12*(12-$J506+1),IF((AD$27-$I506)&lt;$O506,$M506*$P506,IF((AD$27-$I506)=$O506,$M506-SUM($Q506:AC506),0))))))</f>
        <v>0</v>
      </c>
      <c r="AE506" s="89"/>
      <c r="AF506" s="90">
        <f t="shared" ref="AF506:AF514" si="284">SUM(Q506:AE506)</f>
        <v>0</v>
      </c>
      <c r="AG506" s="88">
        <f t="shared" si="279"/>
        <v>0</v>
      </c>
      <c r="AH506" s="91">
        <f t="shared" si="280"/>
        <v>0</v>
      </c>
      <c r="AI506" s="77"/>
      <c r="AJ506" s="77"/>
      <c r="AK506" s="77"/>
      <c r="AL506" s="77"/>
      <c r="AM506" s="77"/>
      <c r="AN506" s="92"/>
    </row>
    <row r="507" spans="2:40" s="47" customFormat="1" ht="13.5" hidden="1" outlineLevel="2">
      <c r="B507" s="76">
        <v>3</v>
      </c>
      <c r="C507" s="77"/>
      <c r="D507" s="77"/>
      <c r="E507" s="78"/>
      <c r="F507" s="77"/>
      <c r="G507" s="191"/>
      <c r="H507" s="79"/>
      <c r="I507" s="80">
        <f t="shared" si="281"/>
        <v>1900</v>
      </c>
      <c r="J507" s="81" t="str">
        <f t="shared" si="282"/>
        <v>01</v>
      </c>
      <c r="K507" s="82"/>
      <c r="L507" s="140"/>
      <c r="M507" s="83">
        <f t="shared" si="283"/>
        <v>0</v>
      </c>
      <c r="N507" s="141" t="s">
        <v>65</v>
      </c>
      <c r="O507" s="85">
        <v>1</v>
      </c>
      <c r="P507" s="86">
        <f>IF($N507="정액법",VLOOKUP($O507,[1]Data!$J$3:$L$62,2),IF($N507="정률법",VLOOKUP($O507,[1]Data!$J$3:$L$62,3),"입력검증"))</f>
        <v>1</v>
      </c>
      <c r="Q507" s="108"/>
      <c r="R507" s="108"/>
      <c r="S507" s="108"/>
      <c r="T507" s="108"/>
      <c r="U507" s="108"/>
      <c r="V507" s="108"/>
      <c r="W507" s="108"/>
      <c r="X507" s="108"/>
      <c r="Y507" s="108"/>
      <c r="Z507" s="108"/>
      <c r="AA507" s="108"/>
      <c r="AB507" s="88">
        <f>IF($N507="정률법",IF((AB$27-$I507)&lt;0,0,IF((AB$27-$I507)=0,$M507*$P507/12*(12-$J507+1),IF((AB$27-$I507)&lt;$O507,($M507-SUM($N507:X507))*$P507,IF((AB$27-$I507)=$O507,$M507-SUM($N507:X507),0)))),IF($N507="정액법",IF((AB$27-$I507)&lt;0,0,IF((AB$27-$I507)=0,$M507*$P507/12*(12-$J507+1),IF((AB$27-$I507)&lt;$O507,$M507*$P507,IF((AB$27-$I507)=$O507,$M507-SUM($Q507:AA507),0))))))</f>
        <v>0</v>
      </c>
      <c r="AC507" s="88">
        <f>IF($N507="정률법",IF((AC$27-$I507)&lt;0,0,IF((AC$27-$I507)=0,$M507*$P507/12*(12-$J507+1),IF((AC$27-$I507)&lt;$O507,($M507-SUM($N507:Y507))*$P507,IF((AC$27-$I507)=$O507,$M507-SUM($N507:Y507),0)))),IF($N507="정액법",IF((AC$27-$I507)&lt;0,0,IF((AC$27-$I507)=0,$M507*$P507/12*(12-$J507+1),IF((AC$27-$I507)&lt;$O507,$M507*$P507,IF((AC$27-$I507)=$O507,$M507-SUM($Q507:AB507),0))))))</f>
        <v>0</v>
      </c>
      <c r="AD507" s="88">
        <f>IF($N507="정률법",IF((AD$27-$I507)&lt;0,0,IF((AD$27-$I507)=0,$M507*$P507/12*(12-$J507+1),IF((AD$27-$I507)&lt;$O507,($M507-SUM($N507:Z507))*$P507,IF((AD$27-$I507)=$O507,$M507-SUM($N507:Z507),0)))),IF($N507="정액법",IF((AD$27-$I507)&lt;0,0,IF((AD$27-$I507)=0,$M507*$P507/12*(12-$J507+1),IF((AD$27-$I507)&lt;$O507,$M507*$P507,IF((AD$27-$I507)=$O507,$M507-SUM($Q507:AC507),0))))))</f>
        <v>0</v>
      </c>
      <c r="AE507" s="89"/>
      <c r="AF507" s="90">
        <f t="shared" si="284"/>
        <v>0</v>
      </c>
      <c r="AG507" s="88">
        <f t="shared" si="279"/>
        <v>0</v>
      </c>
      <c r="AH507" s="91">
        <f t="shared" si="280"/>
        <v>0</v>
      </c>
      <c r="AI507" s="77"/>
      <c r="AJ507" s="77"/>
      <c r="AK507" s="77"/>
      <c r="AL507" s="77"/>
      <c r="AM507" s="77"/>
      <c r="AN507" s="92"/>
    </row>
    <row r="508" spans="2:40" s="47" customFormat="1" ht="13.5" hidden="1" outlineLevel="2">
      <c r="B508" s="76">
        <v>4</v>
      </c>
      <c r="C508" s="77"/>
      <c r="D508" s="77"/>
      <c r="E508" s="78"/>
      <c r="F508" s="77"/>
      <c r="G508" s="191"/>
      <c r="H508" s="79"/>
      <c r="I508" s="80">
        <f t="shared" si="281"/>
        <v>1900</v>
      </c>
      <c r="J508" s="81" t="str">
        <f t="shared" si="282"/>
        <v>01</v>
      </c>
      <c r="K508" s="82"/>
      <c r="L508" s="140"/>
      <c r="M508" s="83">
        <f t="shared" si="283"/>
        <v>0</v>
      </c>
      <c r="N508" s="141" t="s">
        <v>65</v>
      </c>
      <c r="O508" s="85">
        <v>3</v>
      </c>
      <c r="P508" s="86">
        <f>IF($N508="정액법",VLOOKUP($O508,[1]Data!$J$3:$L$62,2),IF($N508="정률법",VLOOKUP($O508,[1]Data!$J$3:$L$62,3),"입력검증"))</f>
        <v>0.33300000000000002</v>
      </c>
      <c r="Q508" s="108"/>
      <c r="R508" s="108"/>
      <c r="S508" s="108"/>
      <c r="T508" s="108"/>
      <c r="U508" s="108"/>
      <c r="V508" s="108"/>
      <c r="W508" s="108"/>
      <c r="X508" s="108"/>
      <c r="Y508" s="108"/>
      <c r="Z508" s="108"/>
      <c r="AA508" s="108"/>
      <c r="AB508" s="88">
        <f>IF($N508="정률법",IF((AB$27-$I508)&lt;0,0,IF((AB$27-$I508)=0,$M508*$P508/12*(12-$J508+1),IF((AB$27-$I508)&lt;$O508,($M508-SUM($N508:X508))*$P508,IF((AB$27-$I508)=$O508,$M508-SUM($N508:X508),0)))),IF($N508="정액법",IF((AB$27-$I508)&lt;0,0,IF((AB$27-$I508)=0,$M508*$P508/12*(12-$J508+1),IF((AB$27-$I508)&lt;$O508,$M508*$P508,IF((AB$27-$I508)=$O508,$M508-SUM($Q508:AA508),0))))))</f>
        <v>0</v>
      </c>
      <c r="AC508" s="88">
        <f>IF($N508="정률법",IF((AC$27-$I508)&lt;0,0,IF((AC$27-$I508)=0,$M508*$P508/12*(12-$J508+1),IF((AC$27-$I508)&lt;$O508,($M508-SUM($N508:Y508))*$P508,IF((AC$27-$I508)=$O508,$M508-SUM($N508:Y508),0)))),IF($N508="정액법",IF((AC$27-$I508)&lt;0,0,IF((AC$27-$I508)=0,$M508*$P508/12*(12-$J508+1),IF((AC$27-$I508)&lt;$O508,$M508*$P508,IF((AC$27-$I508)=$O508,$M508-SUM($Q508:AB508),0))))))</f>
        <v>0</v>
      </c>
      <c r="AD508" s="88">
        <f>IF($N508="정률법",IF((AD$27-$I508)&lt;0,0,IF((AD$27-$I508)=0,$M508*$P508/12*(12-$J508+1),IF((AD$27-$I508)&lt;$O508,($M508-SUM($N508:Z508))*$P508,IF((AD$27-$I508)=$O508,$M508-SUM($N508:Z508),0)))),IF($N508="정액법",IF((AD$27-$I508)&lt;0,0,IF((AD$27-$I508)=0,$M508*$P508/12*(12-$J508+1),IF((AD$27-$I508)&lt;$O508,$M508*$P508,IF((AD$27-$I508)=$O508,$M508-SUM($Q508:AC508),0))))))</f>
        <v>0</v>
      </c>
      <c r="AE508" s="89"/>
      <c r="AF508" s="90">
        <f t="shared" si="284"/>
        <v>0</v>
      </c>
      <c r="AG508" s="88">
        <f t="shared" si="279"/>
        <v>0</v>
      </c>
      <c r="AH508" s="91">
        <f t="shared" si="280"/>
        <v>0</v>
      </c>
      <c r="AI508" s="77"/>
      <c r="AJ508" s="77"/>
      <c r="AK508" s="77"/>
      <c r="AL508" s="77"/>
      <c r="AM508" s="77"/>
      <c r="AN508" s="92"/>
    </row>
    <row r="509" spans="2:40" s="47" customFormat="1" ht="13.5" hidden="1" outlineLevel="2">
      <c r="B509" s="76">
        <v>5</v>
      </c>
      <c r="C509" s="77"/>
      <c r="D509" s="77"/>
      <c r="E509" s="78"/>
      <c r="F509" s="77"/>
      <c r="G509" s="191"/>
      <c r="H509" s="79"/>
      <c r="I509" s="80">
        <f t="shared" si="281"/>
        <v>1900</v>
      </c>
      <c r="J509" s="81" t="str">
        <f t="shared" si="282"/>
        <v>01</v>
      </c>
      <c r="K509" s="82"/>
      <c r="L509" s="140"/>
      <c r="M509" s="83">
        <f t="shared" si="283"/>
        <v>0</v>
      </c>
      <c r="N509" s="141" t="s">
        <v>65</v>
      </c>
      <c r="O509" s="85">
        <v>3</v>
      </c>
      <c r="P509" s="86">
        <f>IF($N509="정액법",VLOOKUP($O509,[1]Data!$J$3:$L$62,2),IF($N509="정률법",VLOOKUP($O509,[1]Data!$J$3:$L$62,3),"입력검증"))</f>
        <v>0.33300000000000002</v>
      </c>
      <c r="Q509" s="108"/>
      <c r="R509" s="108"/>
      <c r="S509" s="108"/>
      <c r="T509" s="108"/>
      <c r="U509" s="108"/>
      <c r="V509" s="108"/>
      <c r="W509" s="108"/>
      <c r="X509" s="108"/>
      <c r="Y509" s="108"/>
      <c r="Z509" s="108"/>
      <c r="AA509" s="108"/>
      <c r="AB509" s="88">
        <f>IF($N509="정률법",IF((AB$27-$I509)&lt;0,0,IF((AB$27-$I509)=0,$M509*$P509/12*(12-$J509+1),IF((AB$27-$I509)&lt;$O509,($M509-SUM($N509:X509))*$P509,IF((AB$27-$I509)=$O509,$M509-SUM($N509:X509),0)))),IF($N509="정액법",IF((AB$27-$I509)&lt;0,0,IF((AB$27-$I509)=0,$M509*$P509/12*(12-$J509+1),IF((AB$27-$I509)&lt;$O509,$M509*$P509,IF((AB$27-$I509)=$O509,$M509-SUM($Q509:AA509),0))))))</f>
        <v>0</v>
      </c>
      <c r="AC509" s="88">
        <f>IF($N509="정률법",IF((AC$27-$I509)&lt;0,0,IF((AC$27-$I509)=0,$M509*$P509/12*(12-$J509+1),IF((AC$27-$I509)&lt;$O509,($M509-SUM($N509:Y509))*$P509,IF((AC$27-$I509)=$O509,$M509-SUM($N509:Y509),0)))),IF($N509="정액법",IF((AC$27-$I509)&lt;0,0,IF((AC$27-$I509)=0,$M509*$P509/12*(12-$J509+1),IF((AC$27-$I509)&lt;$O509,$M509*$P509,IF((AC$27-$I509)=$O509,$M509-SUM($Q509:AB509),0))))))</f>
        <v>0</v>
      </c>
      <c r="AD509" s="88">
        <f>IF($N509="정률법",IF((AD$27-$I509)&lt;0,0,IF((AD$27-$I509)=0,$M509*$P509/12*(12-$J509+1),IF((AD$27-$I509)&lt;$O509,($M509-SUM($N509:Z509))*$P509,IF((AD$27-$I509)=$O509,$M509-SUM($N509:Z509),0)))),IF($N509="정액법",IF((AD$27-$I509)&lt;0,0,IF((AD$27-$I509)=0,$M509*$P509/12*(12-$J509+1),IF((AD$27-$I509)&lt;$O509,$M509*$P509,IF((AD$27-$I509)=$O509,$M509-SUM($Q509:AC509),0))))))</f>
        <v>0</v>
      </c>
      <c r="AE509" s="89"/>
      <c r="AF509" s="90">
        <f t="shared" si="284"/>
        <v>0</v>
      </c>
      <c r="AG509" s="88">
        <f t="shared" si="279"/>
        <v>0</v>
      </c>
      <c r="AH509" s="91">
        <f t="shared" si="280"/>
        <v>0</v>
      </c>
      <c r="AI509" s="77"/>
      <c r="AJ509" s="77"/>
      <c r="AK509" s="77"/>
      <c r="AL509" s="77"/>
      <c r="AM509" s="77"/>
      <c r="AN509" s="92"/>
    </row>
    <row r="510" spans="2:40" s="47" customFormat="1" ht="13.5" hidden="1" outlineLevel="2">
      <c r="B510" s="76">
        <v>6</v>
      </c>
      <c r="C510" s="77"/>
      <c r="D510" s="77"/>
      <c r="E510" s="78"/>
      <c r="F510" s="77"/>
      <c r="G510" s="191"/>
      <c r="H510" s="79"/>
      <c r="I510" s="80">
        <f t="shared" si="281"/>
        <v>1900</v>
      </c>
      <c r="J510" s="81" t="str">
        <f t="shared" si="282"/>
        <v>01</v>
      </c>
      <c r="K510" s="82"/>
      <c r="L510" s="140"/>
      <c r="M510" s="83">
        <f t="shared" si="283"/>
        <v>0</v>
      </c>
      <c r="N510" s="141" t="s">
        <v>65</v>
      </c>
      <c r="O510" s="85">
        <v>3</v>
      </c>
      <c r="P510" s="86">
        <f>IF($N510="정액법",VLOOKUP($O510,[1]Data!$J$3:$L$62,2),IF($N510="정률법",VLOOKUP($O510,[1]Data!$J$3:$L$62,3),"입력검증"))</f>
        <v>0.33300000000000002</v>
      </c>
      <c r="Q510" s="108"/>
      <c r="R510" s="108"/>
      <c r="S510" s="108"/>
      <c r="T510" s="108"/>
      <c r="U510" s="108"/>
      <c r="V510" s="108"/>
      <c r="W510" s="108"/>
      <c r="X510" s="108"/>
      <c r="Y510" s="108"/>
      <c r="Z510" s="108"/>
      <c r="AA510" s="108"/>
      <c r="AB510" s="88">
        <f>IF($N510="정률법",IF((AB$27-$I510)&lt;0,0,IF((AB$27-$I510)=0,$M510*$P510/12*(12-$J510+1),IF((AB$27-$I510)&lt;$O510,($M510-SUM($N510:X510))*$P510,IF((AB$27-$I510)=$O510,$M510-SUM($N510:X510),0)))),IF($N510="정액법",IF((AB$27-$I510)&lt;0,0,IF((AB$27-$I510)=0,$M510*$P510/12*(12-$J510+1),IF((AB$27-$I510)&lt;$O510,$M510*$P510,IF((AB$27-$I510)=$O510,$M510-SUM($Q510:AA510),0))))))</f>
        <v>0</v>
      </c>
      <c r="AC510" s="88">
        <f>IF($N510="정률법",IF((AC$27-$I510)&lt;0,0,IF((AC$27-$I510)=0,$M510*$P510/12*(12-$J510+1),IF((AC$27-$I510)&lt;$O510,($M510-SUM($N510:Y510))*$P510,IF((AC$27-$I510)=$O510,$M510-SUM($N510:Y510),0)))),IF($N510="정액법",IF((AC$27-$I510)&lt;0,0,IF((AC$27-$I510)=0,$M510*$P510/12*(12-$J510+1),IF((AC$27-$I510)&lt;$O510,$M510*$P510,IF((AC$27-$I510)=$O510,$M510-SUM($Q510:AB510),0))))))</f>
        <v>0</v>
      </c>
      <c r="AD510" s="88">
        <f>IF($N510="정률법",IF((AD$27-$I510)&lt;0,0,IF((AD$27-$I510)=0,$M510*$P510/12*(12-$J510+1),IF((AD$27-$I510)&lt;$O510,($M510-SUM($N510:Z510))*$P510,IF((AD$27-$I510)=$O510,$M510-SUM($N510:Z510),0)))),IF($N510="정액법",IF((AD$27-$I510)&lt;0,0,IF((AD$27-$I510)=0,$M510*$P510/12*(12-$J510+1),IF((AD$27-$I510)&lt;$O510,$M510*$P510,IF((AD$27-$I510)=$O510,$M510-SUM($Q510:AC510),0))))))</f>
        <v>0</v>
      </c>
      <c r="AE510" s="89"/>
      <c r="AF510" s="90">
        <f t="shared" si="284"/>
        <v>0</v>
      </c>
      <c r="AG510" s="88">
        <f t="shared" si="279"/>
        <v>0</v>
      </c>
      <c r="AH510" s="91">
        <f t="shared" si="280"/>
        <v>0</v>
      </c>
      <c r="AI510" s="77"/>
      <c r="AJ510" s="77"/>
      <c r="AK510" s="77"/>
      <c r="AL510" s="77"/>
      <c r="AM510" s="77"/>
      <c r="AN510" s="92"/>
    </row>
    <row r="511" spans="2:40" s="47" customFormat="1" ht="13.5" hidden="1" outlineLevel="2">
      <c r="B511" s="76">
        <v>7</v>
      </c>
      <c r="C511" s="77"/>
      <c r="D511" s="77"/>
      <c r="E511" s="78"/>
      <c r="F511" s="77"/>
      <c r="G511" s="191"/>
      <c r="H511" s="79"/>
      <c r="I511" s="80">
        <f t="shared" si="281"/>
        <v>1900</v>
      </c>
      <c r="J511" s="81" t="str">
        <f t="shared" si="282"/>
        <v>01</v>
      </c>
      <c r="K511" s="82"/>
      <c r="L511" s="140"/>
      <c r="M511" s="83">
        <f t="shared" si="283"/>
        <v>0</v>
      </c>
      <c r="N511" s="141" t="s">
        <v>65</v>
      </c>
      <c r="O511" s="85">
        <v>3</v>
      </c>
      <c r="P511" s="86">
        <f>IF($N511="정액법",VLOOKUP($O511,[1]Data!$J$3:$L$62,2),IF($N511="정률법",VLOOKUP($O511,[1]Data!$J$3:$L$62,3),"입력검증"))</f>
        <v>0.33300000000000002</v>
      </c>
      <c r="Q511" s="108"/>
      <c r="R511" s="108"/>
      <c r="S511" s="108"/>
      <c r="T511" s="108"/>
      <c r="U511" s="108"/>
      <c r="V511" s="108"/>
      <c r="W511" s="108"/>
      <c r="X511" s="108"/>
      <c r="Y511" s="108"/>
      <c r="Z511" s="108"/>
      <c r="AA511" s="108"/>
      <c r="AB511" s="88">
        <f>IF($N511="정률법",IF((AB$27-$I511)&lt;0,0,IF((AB$27-$I511)=0,$M511*$P511/12*(12-$J511+1),IF((AB$27-$I511)&lt;$O511,($M511-SUM($N511:X511))*$P511,IF((AB$27-$I511)=$O511,$M511-SUM($N511:X511),0)))),IF($N511="정액법",IF((AB$27-$I511)&lt;0,0,IF((AB$27-$I511)=0,$M511*$P511/12*(12-$J511+1),IF((AB$27-$I511)&lt;$O511,$M511*$P511,IF((AB$27-$I511)=$O511,$M511-SUM($Q511:AA511),0))))))</f>
        <v>0</v>
      </c>
      <c r="AC511" s="88">
        <f>IF($N511="정률법",IF((AC$27-$I511)&lt;0,0,IF((AC$27-$I511)=0,$M511*$P511/12*(12-$J511+1),IF((AC$27-$I511)&lt;$O511,($M511-SUM($N511:Y511))*$P511,IF((AC$27-$I511)=$O511,$M511-SUM($N511:Y511),0)))),IF($N511="정액법",IF((AC$27-$I511)&lt;0,0,IF((AC$27-$I511)=0,$M511*$P511/12*(12-$J511+1),IF((AC$27-$I511)&lt;$O511,$M511*$P511,IF((AC$27-$I511)=$O511,$M511-SUM($Q511:AB511),0))))))</f>
        <v>0</v>
      </c>
      <c r="AD511" s="88">
        <f>IF($N511="정률법",IF((AD$27-$I511)&lt;0,0,IF((AD$27-$I511)=0,$M511*$P511/12*(12-$J511+1),IF((AD$27-$I511)&lt;$O511,($M511-SUM($N511:Z511))*$P511,IF((AD$27-$I511)=$O511,$M511-SUM($N511:Z511),0)))),IF($N511="정액법",IF((AD$27-$I511)&lt;0,0,IF((AD$27-$I511)=0,$M511*$P511/12*(12-$J511+1),IF((AD$27-$I511)&lt;$O511,$M511*$P511,IF((AD$27-$I511)=$O511,$M511-SUM($Q511:AC511),0))))))</f>
        <v>0</v>
      </c>
      <c r="AE511" s="89"/>
      <c r="AF511" s="90">
        <f t="shared" si="284"/>
        <v>0</v>
      </c>
      <c r="AG511" s="88">
        <f t="shared" si="279"/>
        <v>0</v>
      </c>
      <c r="AH511" s="91">
        <f t="shared" si="280"/>
        <v>0</v>
      </c>
      <c r="AI511" s="77"/>
      <c r="AJ511" s="77"/>
      <c r="AK511" s="77"/>
      <c r="AL511" s="77"/>
      <c r="AM511" s="77"/>
      <c r="AN511" s="92"/>
    </row>
    <row r="512" spans="2:40" s="47" customFormat="1" ht="13.5" hidden="1" outlineLevel="2">
      <c r="B512" s="76">
        <v>8</v>
      </c>
      <c r="C512" s="77"/>
      <c r="D512" s="77"/>
      <c r="E512" s="78"/>
      <c r="F512" s="77"/>
      <c r="G512" s="191"/>
      <c r="H512" s="79"/>
      <c r="I512" s="80">
        <f t="shared" si="281"/>
        <v>1900</v>
      </c>
      <c r="J512" s="81" t="str">
        <f t="shared" si="282"/>
        <v>01</v>
      </c>
      <c r="K512" s="82"/>
      <c r="L512" s="140"/>
      <c r="M512" s="83">
        <f t="shared" si="283"/>
        <v>0</v>
      </c>
      <c r="N512" s="141" t="s">
        <v>65</v>
      </c>
      <c r="O512" s="85">
        <v>3</v>
      </c>
      <c r="P512" s="86">
        <f>IF($N512="정액법",VLOOKUP($O512,[1]Data!$J$3:$L$62,2),IF($N512="정률법",VLOOKUP($O512,[1]Data!$J$3:$L$62,3),"입력검증"))</f>
        <v>0.33300000000000002</v>
      </c>
      <c r="Q512" s="108"/>
      <c r="R512" s="108"/>
      <c r="S512" s="108"/>
      <c r="T512" s="108"/>
      <c r="U512" s="108"/>
      <c r="V512" s="108"/>
      <c r="W512" s="108"/>
      <c r="X512" s="108"/>
      <c r="Y512" s="108"/>
      <c r="Z512" s="108"/>
      <c r="AA512" s="108"/>
      <c r="AB512" s="88">
        <f>IF($N512="정률법",IF((AB$27-$I512)&lt;0,0,IF((AB$27-$I512)=0,$M512*$P512/12*(12-$J512+1),IF((AB$27-$I512)&lt;$O512,($M512-SUM($N512:X512))*$P512,IF((AB$27-$I512)=$O512,$M512-SUM($N512:X512),0)))),IF($N512="정액법",IF((AB$27-$I512)&lt;0,0,IF((AB$27-$I512)=0,$M512*$P512/12*(12-$J512+1),IF((AB$27-$I512)&lt;$O512,$M512*$P512,IF((AB$27-$I512)=$O512,$M512-SUM($Q512:AA512),0))))))</f>
        <v>0</v>
      </c>
      <c r="AC512" s="88">
        <f>IF($N512="정률법",IF((AC$27-$I512)&lt;0,0,IF((AC$27-$I512)=0,$M512*$P512/12*(12-$J512+1),IF((AC$27-$I512)&lt;$O512,($M512-SUM($N512:Y512))*$P512,IF((AC$27-$I512)=$O512,$M512-SUM($N512:Y512),0)))),IF($N512="정액법",IF((AC$27-$I512)&lt;0,0,IF((AC$27-$I512)=0,$M512*$P512/12*(12-$J512+1),IF((AC$27-$I512)&lt;$O512,$M512*$P512,IF((AC$27-$I512)=$O512,$M512-SUM($Q512:AB512),0))))))</f>
        <v>0</v>
      </c>
      <c r="AD512" s="88">
        <f>IF($N512="정률법",IF((AD$27-$I512)&lt;0,0,IF((AD$27-$I512)=0,$M512*$P512/12*(12-$J512+1),IF((AD$27-$I512)&lt;$O512,($M512-SUM($N512:Z512))*$P512,IF((AD$27-$I512)=$O512,$M512-SUM($N512:Z512),0)))),IF($N512="정액법",IF((AD$27-$I512)&lt;0,0,IF((AD$27-$I512)=0,$M512*$P512/12*(12-$J512+1),IF((AD$27-$I512)&lt;$O512,$M512*$P512,IF((AD$27-$I512)=$O512,$M512-SUM($Q512:AC512),0))))))</f>
        <v>0</v>
      </c>
      <c r="AE512" s="89"/>
      <c r="AF512" s="90">
        <f t="shared" si="284"/>
        <v>0</v>
      </c>
      <c r="AG512" s="88">
        <f t="shared" si="279"/>
        <v>0</v>
      </c>
      <c r="AH512" s="91">
        <f t="shared" si="280"/>
        <v>0</v>
      </c>
      <c r="AI512" s="77"/>
      <c r="AJ512" s="77"/>
      <c r="AK512" s="77"/>
      <c r="AL512" s="77"/>
      <c r="AM512" s="77"/>
      <c r="AN512" s="92"/>
    </row>
    <row r="513" spans="2:40" s="47" customFormat="1" ht="13.5" hidden="1" outlineLevel="2">
      <c r="B513" s="76">
        <v>9</v>
      </c>
      <c r="C513" s="77"/>
      <c r="D513" s="77"/>
      <c r="E513" s="78"/>
      <c r="F513" s="77"/>
      <c r="G513" s="191"/>
      <c r="H513" s="79"/>
      <c r="I513" s="80">
        <f t="shared" si="281"/>
        <v>1900</v>
      </c>
      <c r="J513" s="81" t="str">
        <f t="shared" si="282"/>
        <v>01</v>
      </c>
      <c r="K513" s="82"/>
      <c r="L513" s="140"/>
      <c r="M513" s="83">
        <f t="shared" si="283"/>
        <v>0</v>
      </c>
      <c r="N513" s="141" t="s">
        <v>65</v>
      </c>
      <c r="O513" s="85">
        <v>3</v>
      </c>
      <c r="P513" s="86">
        <f>IF($N513="정액법",VLOOKUP($O513,[1]Data!$J$3:$L$62,2),IF($N513="정률법",VLOOKUP($O513,[1]Data!$J$3:$L$62,3),"입력검증"))</f>
        <v>0.33300000000000002</v>
      </c>
      <c r="Q513" s="108"/>
      <c r="R513" s="108"/>
      <c r="S513" s="108"/>
      <c r="T513" s="108"/>
      <c r="U513" s="108"/>
      <c r="V513" s="108"/>
      <c r="W513" s="108"/>
      <c r="X513" s="108"/>
      <c r="Y513" s="108"/>
      <c r="Z513" s="108"/>
      <c r="AA513" s="108"/>
      <c r="AB513" s="88">
        <f>IF($N513="정률법",IF((AB$27-$I513)&lt;0,0,IF((AB$27-$I513)=0,$M513*$P513/12*(12-$J513+1),IF((AB$27-$I513)&lt;$O513,($M513-SUM($N513:X513))*$P513,IF((AB$27-$I513)=$O513,$M513-SUM($N513:X513),0)))),IF($N513="정액법",IF((AB$27-$I513)&lt;0,0,IF((AB$27-$I513)=0,$M513*$P513/12*(12-$J513+1),IF((AB$27-$I513)&lt;$O513,$M513*$P513,IF((AB$27-$I513)=$O513,$M513-SUM($Q513:AA513),0))))))</f>
        <v>0</v>
      </c>
      <c r="AC513" s="88">
        <f>IF($N513="정률법",IF((AC$27-$I513)&lt;0,0,IF((AC$27-$I513)=0,$M513*$P513/12*(12-$J513+1),IF((AC$27-$I513)&lt;$O513,($M513-SUM($N513:Y513))*$P513,IF((AC$27-$I513)=$O513,$M513-SUM($N513:Y513),0)))),IF($N513="정액법",IF((AC$27-$I513)&lt;0,0,IF((AC$27-$I513)=0,$M513*$P513/12*(12-$J513+1),IF((AC$27-$I513)&lt;$O513,$M513*$P513,IF((AC$27-$I513)=$O513,$M513-SUM($Q513:AB513),0))))))</f>
        <v>0</v>
      </c>
      <c r="AD513" s="88">
        <f>IF($N513="정률법",IF((AD$27-$I513)&lt;0,0,IF((AD$27-$I513)=0,$M513*$P513/12*(12-$J513+1),IF((AD$27-$I513)&lt;$O513,($M513-SUM($N513:Z513))*$P513,IF((AD$27-$I513)=$O513,$M513-SUM($N513:Z513),0)))),IF($N513="정액법",IF((AD$27-$I513)&lt;0,0,IF((AD$27-$I513)=0,$M513*$P513/12*(12-$J513+1),IF((AD$27-$I513)&lt;$O513,$M513*$P513,IF((AD$27-$I513)=$O513,$M513-SUM($Q513:AC513),0))))))</f>
        <v>0</v>
      </c>
      <c r="AE513" s="89"/>
      <c r="AF513" s="90">
        <f t="shared" si="284"/>
        <v>0</v>
      </c>
      <c r="AG513" s="88">
        <f t="shared" si="279"/>
        <v>0</v>
      </c>
      <c r="AH513" s="91">
        <f t="shared" si="280"/>
        <v>0</v>
      </c>
      <c r="AI513" s="77"/>
      <c r="AJ513" s="77"/>
      <c r="AK513" s="77"/>
      <c r="AL513" s="77"/>
      <c r="AM513" s="77"/>
      <c r="AN513" s="92"/>
    </row>
    <row r="514" spans="2:40" s="47" customFormat="1" ht="13.5" hidden="1" outlineLevel="2">
      <c r="B514" s="76">
        <v>10</v>
      </c>
      <c r="C514" s="77"/>
      <c r="D514" s="77"/>
      <c r="E514" s="78"/>
      <c r="F514" s="77"/>
      <c r="G514" s="191"/>
      <c r="H514" s="79"/>
      <c r="I514" s="80">
        <f t="shared" si="281"/>
        <v>1900</v>
      </c>
      <c r="J514" s="81" t="str">
        <f t="shared" si="282"/>
        <v>01</v>
      </c>
      <c r="K514" s="82"/>
      <c r="L514" s="140"/>
      <c r="M514" s="83">
        <f t="shared" si="283"/>
        <v>0</v>
      </c>
      <c r="N514" s="141" t="s">
        <v>65</v>
      </c>
      <c r="O514" s="85">
        <v>3</v>
      </c>
      <c r="P514" s="86">
        <f>IF($N514="정액법",VLOOKUP($O514,[1]Data!$J$3:$L$62,2),IF($N514="정률법",VLOOKUP($O514,[1]Data!$J$3:$L$62,3),"입력검증"))</f>
        <v>0.33300000000000002</v>
      </c>
      <c r="Q514" s="108"/>
      <c r="R514" s="108"/>
      <c r="S514" s="108"/>
      <c r="T514" s="108"/>
      <c r="U514" s="108"/>
      <c r="V514" s="108"/>
      <c r="W514" s="108"/>
      <c r="X514" s="108"/>
      <c r="Y514" s="108"/>
      <c r="Z514" s="108"/>
      <c r="AA514" s="108"/>
      <c r="AB514" s="88">
        <f>IF($N514="정률법",IF((AB$27-$I514)&lt;0,0,IF((AB$27-$I514)=0,$M514*$P514/12*(12-$J514+1),IF((AB$27-$I514)&lt;$O514,($M514-SUM($N514:X514))*$P514,IF((AB$27-$I514)=$O514,$M514-SUM($N514:X514),0)))),IF($N514="정액법",IF((AB$27-$I514)&lt;0,0,IF((AB$27-$I514)=0,$M514*$P514/12*(12-$J514+1),IF((AB$27-$I514)&lt;$O514,$M514*$P514,IF((AB$27-$I514)=$O514,$M514-SUM($Q514:AA514),0))))))</f>
        <v>0</v>
      </c>
      <c r="AC514" s="88">
        <f>IF($N514="정률법",IF((AC$27-$I514)&lt;0,0,IF((AC$27-$I514)=0,$M514*$P514/12*(12-$J514+1),IF((AC$27-$I514)&lt;$O514,($M514-SUM($N514:Y514))*$P514,IF((AC$27-$I514)=$O514,$M514-SUM($N514:Y514),0)))),IF($N514="정액법",IF((AC$27-$I514)&lt;0,0,IF((AC$27-$I514)=0,$M514*$P514/12*(12-$J514+1),IF((AC$27-$I514)&lt;$O514,$M514*$P514,IF((AC$27-$I514)=$O514,$M514-SUM($Q514:AB514),0))))))</f>
        <v>0</v>
      </c>
      <c r="AD514" s="88">
        <f>IF($N514="정률법",IF((AD$27-$I514)&lt;0,0,IF((AD$27-$I514)=0,$M514*$P514/12*(12-$J514+1),IF((AD$27-$I514)&lt;$O514,($M514-SUM($N514:Z514))*$P514,IF((AD$27-$I514)=$O514,$M514-SUM($N514:Z514),0)))),IF($N514="정액법",IF((AD$27-$I514)&lt;0,0,IF((AD$27-$I514)=0,$M514*$P514/12*(12-$J514+1),IF((AD$27-$I514)&lt;$O514,$M514*$P514,IF((AD$27-$I514)=$O514,$M514-SUM($Q514:AC514),0))))))</f>
        <v>0</v>
      </c>
      <c r="AE514" s="89"/>
      <c r="AF514" s="90">
        <f t="shared" si="284"/>
        <v>0</v>
      </c>
      <c r="AG514" s="88">
        <f t="shared" si="279"/>
        <v>0</v>
      </c>
      <c r="AH514" s="91">
        <f t="shared" si="280"/>
        <v>0</v>
      </c>
      <c r="AI514" s="77"/>
      <c r="AJ514" s="77"/>
      <c r="AK514" s="77"/>
      <c r="AL514" s="77"/>
      <c r="AM514" s="77"/>
      <c r="AN514" s="92"/>
    </row>
    <row r="515" spans="2:40" s="47" customFormat="1" ht="13.5" hidden="1" outlineLevel="1">
      <c r="B515" s="94"/>
      <c r="C515" s="95" t="s">
        <v>66</v>
      </c>
      <c r="D515" s="94"/>
      <c r="E515" s="96"/>
      <c r="F515" s="94"/>
      <c r="G515" s="97">
        <f>+G505</f>
        <v>2022</v>
      </c>
      <c r="H515" s="98"/>
      <c r="I515" s="98"/>
      <c r="J515" s="98"/>
      <c r="K515" s="99">
        <f>SUM(K505:K514)</f>
        <v>0</v>
      </c>
      <c r="L515" s="99">
        <f>SUM(L505:L514)</f>
        <v>0</v>
      </c>
      <c r="M515" s="99">
        <f>SUM(M505:M514)</f>
        <v>0</v>
      </c>
      <c r="N515" s="96"/>
      <c r="O515" s="96"/>
      <c r="P515" s="100"/>
      <c r="Q515" s="101">
        <f>SUM(N505:N514)</f>
        <v>0</v>
      </c>
      <c r="R515" s="101">
        <f t="shared" ref="R515:AD515" si="285">SUM(R505:R514)</f>
        <v>0</v>
      </c>
      <c r="S515" s="101">
        <f t="shared" si="285"/>
        <v>0</v>
      </c>
      <c r="T515" s="101">
        <f t="shared" si="285"/>
        <v>0</v>
      </c>
      <c r="U515" s="101">
        <f t="shared" si="285"/>
        <v>0</v>
      </c>
      <c r="V515" s="101">
        <f t="shared" si="285"/>
        <v>0</v>
      </c>
      <c r="W515" s="101">
        <f t="shared" si="285"/>
        <v>0</v>
      </c>
      <c r="X515" s="101">
        <f t="shared" si="285"/>
        <v>0</v>
      </c>
      <c r="Y515" s="101">
        <f t="shared" si="285"/>
        <v>0</v>
      </c>
      <c r="Z515" s="101">
        <f t="shared" si="285"/>
        <v>0</v>
      </c>
      <c r="AA515" s="101">
        <f t="shared" si="285"/>
        <v>0</v>
      </c>
      <c r="AB515" s="101">
        <f t="shared" si="285"/>
        <v>0</v>
      </c>
      <c r="AC515" s="101">
        <f t="shared" si="285"/>
        <v>0</v>
      </c>
      <c r="AD515" s="102">
        <f t="shared" si="285"/>
        <v>0</v>
      </c>
      <c r="AE515" s="103"/>
      <c r="AF515" s="104">
        <f>SUM(AF505:AF514)</f>
        <v>0</v>
      </c>
      <c r="AG515" s="101">
        <f>SUM(AG505:AG514)</f>
        <v>0</v>
      </c>
      <c r="AH515" s="105">
        <f>SUM(AH505:AH514)</f>
        <v>0</v>
      </c>
      <c r="AI515" s="101"/>
      <c r="AJ515" s="101"/>
      <c r="AK515" s="101"/>
      <c r="AL515" s="101"/>
      <c r="AM515" s="101"/>
      <c r="AN515" s="106"/>
    </row>
    <row r="516" spans="2:40" s="47" customFormat="1" ht="13.5" hidden="1" outlineLevel="2">
      <c r="B516" s="76">
        <v>1</v>
      </c>
      <c r="C516" s="77"/>
      <c r="D516" s="77"/>
      <c r="E516" s="78"/>
      <c r="F516" s="77"/>
      <c r="G516" s="191">
        <v>2023</v>
      </c>
      <c r="H516" s="79"/>
      <c r="I516" s="80">
        <f>VALUE(LEFT(TEXT($H516,"yyyy-mm-dd"),4))</f>
        <v>1900</v>
      </c>
      <c r="J516" s="81" t="str">
        <f>MID(TEXT($H516,"yyyy-mm-dd"),6,2)</f>
        <v>01</v>
      </c>
      <c r="K516" s="82"/>
      <c r="L516" s="140"/>
      <c r="M516" s="83">
        <f>K516+L516</f>
        <v>0</v>
      </c>
      <c r="N516" s="141" t="s">
        <v>65</v>
      </c>
      <c r="O516" s="85">
        <v>1</v>
      </c>
      <c r="P516" s="86">
        <f>IF($N516="정액법",VLOOKUP($O516,[1]Data!$J$3:$L$62,2),IF($N516="정률법",VLOOKUP($O516,[1]Data!$J$3:$L$62,3),"입력검증"))</f>
        <v>1</v>
      </c>
      <c r="Q516" s="108"/>
      <c r="R516" s="108"/>
      <c r="S516" s="108"/>
      <c r="T516" s="108"/>
      <c r="U516" s="108"/>
      <c r="V516" s="108"/>
      <c r="W516" s="108"/>
      <c r="X516" s="108"/>
      <c r="Y516" s="108"/>
      <c r="Z516" s="108"/>
      <c r="AA516" s="108"/>
      <c r="AB516" s="108"/>
      <c r="AC516" s="88">
        <f>IF($N516="정률법",IF((AC$27-$I516)&lt;0,0,IF((AC$27-$I516)=0,$M516*$P516/12*(12-$J516+1),IF((AC$27-$I516)&lt;$O516,($M516-SUM($N516:Y516))*$P516,IF((AC$27-$I516)=$O516,$M516-SUM($N516:Y516),0)))),IF($N516="정액법",IF((AC$27-$I516)&lt;0,0,IF((AC$27-$I516)=0,$M516*$P516/12*(12-$J516+1),IF((AC$27-$I516)&lt;$O516,$M516*$P516,IF((AC$27-$I516)=$O516,$M516-SUM($Q516:AB516),0))))))</f>
        <v>0</v>
      </c>
      <c r="AD516" s="88">
        <f>IF($N516="정률법",IF((AD$27-$I516)&lt;0,0,IF((AD$27-$I516)=0,$M516*$P516/12*(12-$J516+1),IF((AD$27-$I516)&lt;$O516,($M516-SUM($N516:Z516))*$P516,IF((AD$27-$I516)=$O516,$M516-SUM($N516:Z516),0)))),IF($N516="정액법",IF((AD$27-$I516)&lt;0,0,IF((AD$27-$I516)=0,$M516*$P516/12*(12-$J516+1),IF((AD$27-$I516)&lt;$O516,$M516*$P516,IF((AD$27-$I516)=$O516,$M516-SUM($Q516:AC516),0))))))</f>
        <v>0</v>
      </c>
      <c r="AE516" s="89"/>
      <c r="AF516" s="90">
        <f>SUM(Q516:AE516)</f>
        <v>0</v>
      </c>
      <c r="AG516" s="88">
        <f t="shared" ref="AG516:AG525" si="286">M516-AF516</f>
        <v>0</v>
      </c>
      <c r="AH516" s="91">
        <f t="shared" ref="AH516:AH525" si="287">IFERROR(INT(AG516*K516/M516),0)</f>
        <v>0</v>
      </c>
      <c r="AI516" s="77"/>
      <c r="AJ516" s="77"/>
      <c r="AK516" s="77"/>
      <c r="AL516" s="77"/>
      <c r="AM516" s="77"/>
      <c r="AN516" s="92"/>
    </row>
    <row r="517" spans="2:40" s="47" customFormat="1" ht="13.5" hidden="1" outlineLevel="2">
      <c r="B517" s="76">
        <v>2</v>
      </c>
      <c r="C517" s="77"/>
      <c r="D517" s="77"/>
      <c r="E517" s="78"/>
      <c r="F517" s="77"/>
      <c r="G517" s="191"/>
      <c r="H517" s="79"/>
      <c r="I517" s="80">
        <f t="shared" ref="I517:I525" si="288">VALUE(LEFT(TEXT($H517,"yyyy-mm-dd"),4))</f>
        <v>1900</v>
      </c>
      <c r="J517" s="81" t="str">
        <f t="shared" ref="J517:J525" si="289">MID(TEXT($H517,"yyyy-mm-dd"),6,2)</f>
        <v>01</v>
      </c>
      <c r="K517" s="82"/>
      <c r="L517" s="140"/>
      <c r="M517" s="83">
        <f t="shared" ref="M517:M525" si="290">K517+L517</f>
        <v>0</v>
      </c>
      <c r="N517" s="141" t="s">
        <v>65</v>
      </c>
      <c r="O517" s="85">
        <v>3</v>
      </c>
      <c r="P517" s="86">
        <f>IF($N517="정액법",VLOOKUP($O517,[1]Data!$J$3:$L$62,2),IF($N517="정률법",VLOOKUP($O517,[1]Data!$J$3:$L$62,3),"입력검증"))</f>
        <v>0.33300000000000002</v>
      </c>
      <c r="Q517" s="108"/>
      <c r="R517" s="108"/>
      <c r="S517" s="108"/>
      <c r="T517" s="108"/>
      <c r="U517" s="108"/>
      <c r="V517" s="108"/>
      <c r="W517" s="108"/>
      <c r="X517" s="108"/>
      <c r="Y517" s="108"/>
      <c r="Z517" s="108"/>
      <c r="AA517" s="108"/>
      <c r="AB517" s="108"/>
      <c r="AC517" s="88">
        <f>IF($N517="정률법",IF((AC$27-$I517)&lt;0,0,IF((AC$27-$I517)=0,$M517*$P517/12*(12-$J517+1),IF((AC$27-$I517)&lt;$O517,($M517-SUM($N517:Y517))*$P517,IF((AC$27-$I517)=$O517,$M517-SUM($N517:Y517),0)))),IF($N517="정액법",IF((AC$27-$I517)&lt;0,0,IF((AC$27-$I517)=0,$M517*$P517/12*(12-$J517+1),IF((AC$27-$I517)&lt;$O517,$M517*$P517,IF((AC$27-$I517)=$O517,$M517-SUM($Q517:AB517),0))))))</f>
        <v>0</v>
      </c>
      <c r="AD517" s="88">
        <f>IF($N517="정률법",IF((AD$27-$I517)&lt;0,0,IF((AD$27-$I517)=0,$M517*$P517/12*(12-$J517+1),IF((AD$27-$I517)&lt;$O517,($M517-SUM($N517:Z517))*$P517,IF((AD$27-$I517)=$O517,$M517-SUM($N517:Z517),0)))),IF($N517="정액법",IF((AD$27-$I517)&lt;0,0,IF((AD$27-$I517)=0,$M517*$P517/12*(12-$J517+1),IF((AD$27-$I517)&lt;$O517,$M517*$P517,IF((AD$27-$I517)=$O517,$M517-SUM($Q517:AC517),0))))))</f>
        <v>0</v>
      </c>
      <c r="AE517" s="89"/>
      <c r="AF517" s="90">
        <f t="shared" ref="AF517:AF525" si="291">SUM(Q517:AE517)</f>
        <v>0</v>
      </c>
      <c r="AG517" s="88">
        <f t="shared" si="286"/>
        <v>0</v>
      </c>
      <c r="AH517" s="91">
        <f t="shared" si="287"/>
        <v>0</v>
      </c>
      <c r="AI517" s="77"/>
      <c r="AJ517" s="77"/>
      <c r="AK517" s="77"/>
      <c r="AL517" s="77"/>
      <c r="AM517" s="77"/>
      <c r="AN517" s="92"/>
    </row>
    <row r="518" spans="2:40" s="47" customFormat="1" ht="13.5" hidden="1" outlineLevel="2">
      <c r="B518" s="76">
        <v>3</v>
      </c>
      <c r="C518" s="77"/>
      <c r="D518" s="77"/>
      <c r="E518" s="78"/>
      <c r="F518" s="77"/>
      <c r="G518" s="191"/>
      <c r="H518" s="79"/>
      <c r="I518" s="80">
        <f t="shared" si="288"/>
        <v>1900</v>
      </c>
      <c r="J518" s="81" t="str">
        <f t="shared" si="289"/>
        <v>01</v>
      </c>
      <c r="K518" s="82"/>
      <c r="L518" s="140"/>
      <c r="M518" s="83">
        <f t="shared" si="290"/>
        <v>0</v>
      </c>
      <c r="N518" s="141" t="s">
        <v>65</v>
      </c>
      <c r="O518" s="85">
        <v>3</v>
      </c>
      <c r="P518" s="86">
        <f>IF($N518="정액법",VLOOKUP($O518,[1]Data!$J$3:$L$62,2),IF($N518="정률법",VLOOKUP($O518,[1]Data!$J$3:$L$62,3),"입력검증"))</f>
        <v>0.33300000000000002</v>
      </c>
      <c r="Q518" s="108"/>
      <c r="R518" s="108"/>
      <c r="S518" s="108"/>
      <c r="T518" s="108"/>
      <c r="U518" s="108"/>
      <c r="V518" s="108"/>
      <c r="W518" s="108"/>
      <c r="X518" s="108"/>
      <c r="Y518" s="108"/>
      <c r="Z518" s="108"/>
      <c r="AA518" s="108"/>
      <c r="AB518" s="108"/>
      <c r="AC518" s="88">
        <f>IF($N518="정률법",IF((AC$27-$I518)&lt;0,0,IF((AC$27-$I518)=0,$M518*$P518/12*(12-$J518+1),IF((AC$27-$I518)&lt;$O518,($M518-SUM($N518:Y518))*$P518,IF((AC$27-$I518)=$O518,$M518-SUM($N518:Y518),0)))),IF($N518="정액법",IF((AC$27-$I518)&lt;0,0,IF((AC$27-$I518)=0,$M518*$P518/12*(12-$J518+1),IF((AC$27-$I518)&lt;$O518,$M518*$P518,IF((AC$27-$I518)=$O518,$M518-SUM($Q518:AB518),0))))))</f>
        <v>0</v>
      </c>
      <c r="AD518" s="88">
        <f>IF($N518="정률법",IF((AD$27-$I518)&lt;0,0,IF((AD$27-$I518)=0,$M518*$P518/12*(12-$J518+1),IF((AD$27-$I518)&lt;$O518,($M518-SUM($N518:Z518))*$P518,IF((AD$27-$I518)=$O518,$M518-SUM($N518:Z518),0)))),IF($N518="정액법",IF((AD$27-$I518)&lt;0,0,IF((AD$27-$I518)=0,$M518*$P518/12*(12-$J518+1),IF((AD$27-$I518)&lt;$O518,$M518*$P518,IF((AD$27-$I518)=$O518,$M518-SUM($Q518:AC518),0))))))</f>
        <v>0</v>
      </c>
      <c r="AE518" s="89"/>
      <c r="AF518" s="90">
        <f t="shared" si="291"/>
        <v>0</v>
      </c>
      <c r="AG518" s="88">
        <f t="shared" si="286"/>
        <v>0</v>
      </c>
      <c r="AH518" s="91">
        <f t="shared" si="287"/>
        <v>0</v>
      </c>
      <c r="AI518" s="77"/>
      <c r="AJ518" s="77"/>
      <c r="AK518" s="77"/>
      <c r="AL518" s="77"/>
      <c r="AM518" s="77"/>
      <c r="AN518" s="92"/>
    </row>
    <row r="519" spans="2:40" s="47" customFormat="1" ht="13.5" hidden="1" outlineLevel="2">
      <c r="B519" s="76">
        <v>4</v>
      </c>
      <c r="C519" s="77"/>
      <c r="D519" s="77"/>
      <c r="E519" s="78"/>
      <c r="F519" s="77"/>
      <c r="G519" s="191"/>
      <c r="H519" s="79"/>
      <c r="I519" s="80">
        <f t="shared" si="288"/>
        <v>1900</v>
      </c>
      <c r="J519" s="81" t="str">
        <f t="shared" si="289"/>
        <v>01</v>
      </c>
      <c r="K519" s="82"/>
      <c r="L519" s="140"/>
      <c r="M519" s="83">
        <f t="shared" si="290"/>
        <v>0</v>
      </c>
      <c r="N519" s="141" t="s">
        <v>65</v>
      </c>
      <c r="O519" s="85">
        <v>3</v>
      </c>
      <c r="P519" s="86">
        <f>IF($N519="정액법",VLOOKUP($O519,[1]Data!$J$3:$L$62,2),IF($N519="정률법",VLOOKUP($O519,[1]Data!$J$3:$L$62,3),"입력검증"))</f>
        <v>0.33300000000000002</v>
      </c>
      <c r="Q519" s="108"/>
      <c r="R519" s="108"/>
      <c r="S519" s="108"/>
      <c r="T519" s="108"/>
      <c r="U519" s="108"/>
      <c r="V519" s="108"/>
      <c r="W519" s="108"/>
      <c r="X519" s="108"/>
      <c r="Y519" s="108"/>
      <c r="Z519" s="108"/>
      <c r="AA519" s="108"/>
      <c r="AB519" s="108"/>
      <c r="AC519" s="88">
        <f>IF($N519="정률법",IF((AC$27-$I519)&lt;0,0,IF((AC$27-$I519)=0,$M519*$P519/12*(12-$J519+1),IF((AC$27-$I519)&lt;$O519,($M519-SUM($N519:Y519))*$P519,IF((AC$27-$I519)=$O519,$M519-SUM($N519:Y519),0)))),IF($N519="정액법",IF((AC$27-$I519)&lt;0,0,IF((AC$27-$I519)=0,$M519*$P519/12*(12-$J519+1),IF((AC$27-$I519)&lt;$O519,$M519*$P519,IF((AC$27-$I519)=$O519,$M519-SUM($Q519:AB519),0))))))</f>
        <v>0</v>
      </c>
      <c r="AD519" s="88">
        <f>IF($N519="정률법",IF((AD$27-$I519)&lt;0,0,IF((AD$27-$I519)=0,$M519*$P519/12*(12-$J519+1),IF((AD$27-$I519)&lt;$O519,($M519-SUM($N519:Z519))*$P519,IF((AD$27-$I519)=$O519,$M519-SUM($N519:Z519),0)))),IF($N519="정액법",IF((AD$27-$I519)&lt;0,0,IF((AD$27-$I519)=0,$M519*$P519/12*(12-$J519+1),IF((AD$27-$I519)&lt;$O519,$M519*$P519,IF((AD$27-$I519)=$O519,$M519-SUM($Q519:AC519),0))))))</f>
        <v>0</v>
      </c>
      <c r="AE519" s="89"/>
      <c r="AF519" s="90">
        <f t="shared" si="291"/>
        <v>0</v>
      </c>
      <c r="AG519" s="88">
        <f t="shared" si="286"/>
        <v>0</v>
      </c>
      <c r="AH519" s="91">
        <f t="shared" si="287"/>
        <v>0</v>
      </c>
      <c r="AI519" s="77"/>
      <c r="AJ519" s="77"/>
      <c r="AK519" s="77"/>
      <c r="AL519" s="77"/>
      <c r="AM519" s="77"/>
      <c r="AN519" s="92"/>
    </row>
    <row r="520" spans="2:40" s="47" customFormat="1" ht="13.5" hidden="1" outlineLevel="2">
      <c r="B520" s="76">
        <v>5</v>
      </c>
      <c r="C520" s="77"/>
      <c r="D520" s="77"/>
      <c r="E520" s="78"/>
      <c r="F520" s="77"/>
      <c r="G520" s="191"/>
      <c r="H520" s="79"/>
      <c r="I520" s="80">
        <f t="shared" si="288"/>
        <v>1900</v>
      </c>
      <c r="J520" s="81" t="str">
        <f t="shared" si="289"/>
        <v>01</v>
      </c>
      <c r="K520" s="82"/>
      <c r="L520" s="140"/>
      <c r="M520" s="83">
        <f t="shared" si="290"/>
        <v>0</v>
      </c>
      <c r="N520" s="141" t="s">
        <v>65</v>
      </c>
      <c r="O520" s="85">
        <v>3</v>
      </c>
      <c r="P520" s="86">
        <f>IF($N520="정액법",VLOOKUP($O520,[1]Data!$J$3:$L$62,2),IF($N520="정률법",VLOOKUP($O520,[1]Data!$J$3:$L$62,3),"입력검증"))</f>
        <v>0.33300000000000002</v>
      </c>
      <c r="Q520" s="108"/>
      <c r="R520" s="108"/>
      <c r="S520" s="108"/>
      <c r="T520" s="108"/>
      <c r="U520" s="108"/>
      <c r="V520" s="108"/>
      <c r="W520" s="108"/>
      <c r="X520" s="108"/>
      <c r="Y520" s="108"/>
      <c r="Z520" s="108"/>
      <c r="AA520" s="108"/>
      <c r="AB520" s="108"/>
      <c r="AC520" s="88">
        <f>IF($N520="정률법",IF((AC$27-$I520)&lt;0,0,IF((AC$27-$I520)=0,$M520*$P520/12*(12-$J520+1),IF((AC$27-$I520)&lt;$O520,($M520-SUM($N520:Y520))*$P520,IF((AC$27-$I520)=$O520,$M520-SUM($N520:Y520),0)))),IF($N520="정액법",IF((AC$27-$I520)&lt;0,0,IF((AC$27-$I520)=0,$M520*$P520/12*(12-$J520+1),IF((AC$27-$I520)&lt;$O520,$M520*$P520,IF((AC$27-$I520)=$O520,$M520-SUM($Q520:AB520),0))))))</f>
        <v>0</v>
      </c>
      <c r="AD520" s="88">
        <f>IF($N520="정률법",IF((AD$27-$I520)&lt;0,0,IF((AD$27-$I520)=0,$M520*$P520/12*(12-$J520+1),IF((AD$27-$I520)&lt;$O520,($M520-SUM($N520:Z520))*$P520,IF((AD$27-$I520)=$O520,$M520-SUM($N520:Z520),0)))),IF($N520="정액법",IF((AD$27-$I520)&lt;0,0,IF((AD$27-$I520)=0,$M520*$P520/12*(12-$J520+1),IF((AD$27-$I520)&lt;$O520,$M520*$P520,IF((AD$27-$I520)=$O520,$M520-SUM($Q520:AC520),0))))))</f>
        <v>0</v>
      </c>
      <c r="AE520" s="89"/>
      <c r="AF520" s="90">
        <f t="shared" si="291"/>
        <v>0</v>
      </c>
      <c r="AG520" s="88">
        <f t="shared" si="286"/>
        <v>0</v>
      </c>
      <c r="AH520" s="91">
        <f t="shared" si="287"/>
        <v>0</v>
      </c>
      <c r="AI520" s="77"/>
      <c r="AJ520" s="77"/>
      <c r="AK520" s="77"/>
      <c r="AL520" s="77"/>
      <c r="AM520" s="77"/>
      <c r="AN520" s="92"/>
    </row>
    <row r="521" spans="2:40" s="47" customFormat="1" ht="13.5" hidden="1" outlineLevel="2">
      <c r="B521" s="76">
        <v>6</v>
      </c>
      <c r="C521" s="77"/>
      <c r="D521" s="77"/>
      <c r="E521" s="78"/>
      <c r="F521" s="77"/>
      <c r="G521" s="191"/>
      <c r="H521" s="79"/>
      <c r="I521" s="80">
        <f t="shared" si="288"/>
        <v>1900</v>
      </c>
      <c r="J521" s="81" t="str">
        <f t="shared" si="289"/>
        <v>01</v>
      </c>
      <c r="K521" s="82"/>
      <c r="L521" s="140"/>
      <c r="M521" s="83">
        <f t="shared" si="290"/>
        <v>0</v>
      </c>
      <c r="N521" s="141" t="s">
        <v>65</v>
      </c>
      <c r="O521" s="85">
        <v>3</v>
      </c>
      <c r="P521" s="86">
        <f>IF($N521="정액법",VLOOKUP($O521,[1]Data!$J$3:$L$62,2),IF($N521="정률법",VLOOKUP($O521,[1]Data!$J$3:$L$62,3),"입력검증"))</f>
        <v>0.33300000000000002</v>
      </c>
      <c r="Q521" s="108"/>
      <c r="R521" s="108"/>
      <c r="S521" s="108"/>
      <c r="T521" s="108"/>
      <c r="U521" s="108"/>
      <c r="V521" s="108"/>
      <c r="W521" s="108"/>
      <c r="X521" s="108"/>
      <c r="Y521" s="108"/>
      <c r="Z521" s="108"/>
      <c r="AA521" s="108"/>
      <c r="AB521" s="108"/>
      <c r="AC521" s="88">
        <f>IF($N521="정률법",IF((AC$27-$I521)&lt;0,0,IF((AC$27-$I521)=0,$M521*$P521/12*(12-$J521+1),IF((AC$27-$I521)&lt;$O521,($M521-SUM($N521:Y521))*$P521,IF((AC$27-$I521)=$O521,$M521-SUM($N521:Y521),0)))),IF($N521="정액법",IF((AC$27-$I521)&lt;0,0,IF((AC$27-$I521)=0,$M521*$P521/12*(12-$J521+1),IF((AC$27-$I521)&lt;$O521,$M521*$P521,IF((AC$27-$I521)=$O521,$M521-SUM($Q521:AB521),0))))))</f>
        <v>0</v>
      </c>
      <c r="AD521" s="88">
        <f>IF($N521="정률법",IF((AD$27-$I521)&lt;0,0,IF((AD$27-$I521)=0,$M521*$P521/12*(12-$J521+1),IF((AD$27-$I521)&lt;$O521,($M521-SUM($N521:Z521))*$P521,IF((AD$27-$I521)=$O521,$M521-SUM($N521:Z521),0)))),IF($N521="정액법",IF((AD$27-$I521)&lt;0,0,IF((AD$27-$I521)=0,$M521*$P521/12*(12-$J521+1),IF((AD$27-$I521)&lt;$O521,$M521*$P521,IF((AD$27-$I521)=$O521,$M521-SUM($Q521:AC521),0))))))</f>
        <v>0</v>
      </c>
      <c r="AE521" s="89"/>
      <c r="AF521" s="90">
        <f t="shared" si="291"/>
        <v>0</v>
      </c>
      <c r="AG521" s="88">
        <f t="shared" si="286"/>
        <v>0</v>
      </c>
      <c r="AH521" s="91">
        <f t="shared" si="287"/>
        <v>0</v>
      </c>
      <c r="AI521" s="77"/>
      <c r="AJ521" s="77"/>
      <c r="AK521" s="77"/>
      <c r="AL521" s="77"/>
      <c r="AM521" s="77"/>
      <c r="AN521" s="92"/>
    </row>
    <row r="522" spans="2:40" s="47" customFormat="1" ht="13.5" hidden="1" outlineLevel="2">
      <c r="B522" s="76">
        <v>7</v>
      </c>
      <c r="C522" s="77"/>
      <c r="D522" s="77"/>
      <c r="E522" s="78"/>
      <c r="F522" s="77"/>
      <c r="G522" s="191"/>
      <c r="H522" s="79"/>
      <c r="I522" s="80">
        <f t="shared" si="288"/>
        <v>1900</v>
      </c>
      <c r="J522" s="81" t="str">
        <f t="shared" si="289"/>
        <v>01</v>
      </c>
      <c r="K522" s="82"/>
      <c r="L522" s="140"/>
      <c r="M522" s="83">
        <f t="shared" si="290"/>
        <v>0</v>
      </c>
      <c r="N522" s="141" t="s">
        <v>65</v>
      </c>
      <c r="O522" s="85">
        <v>3</v>
      </c>
      <c r="P522" s="86">
        <f>IF($N522="정액법",VLOOKUP($O522,[1]Data!$J$3:$L$62,2),IF($N522="정률법",VLOOKUP($O522,[1]Data!$J$3:$L$62,3),"입력검증"))</f>
        <v>0.33300000000000002</v>
      </c>
      <c r="Q522" s="108"/>
      <c r="R522" s="108"/>
      <c r="S522" s="108"/>
      <c r="T522" s="108"/>
      <c r="U522" s="108"/>
      <c r="V522" s="108"/>
      <c r="W522" s="108"/>
      <c r="X522" s="108"/>
      <c r="Y522" s="108"/>
      <c r="Z522" s="108"/>
      <c r="AA522" s="108"/>
      <c r="AB522" s="108"/>
      <c r="AC522" s="88">
        <f>IF($N522="정률법",IF((AC$27-$I522)&lt;0,0,IF((AC$27-$I522)=0,$M522*$P522/12*(12-$J522+1),IF((AC$27-$I522)&lt;$O522,($M522-SUM($N522:Y522))*$P522,IF((AC$27-$I522)=$O522,$M522-SUM($N522:Y522),0)))),IF($N522="정액법",IF((AC$27-$I522)&lt;0,0,IF((AC$27-$I522)=0,$M522*$P522/12*(12-$J522+1),IF((AC$27-$I522)&lt;$O522,$M522*$P522,IF((AC$27-$I522)=$O522,$M522-SUM($Q522:AB522),0))))))</f>
        <v>0</v>
      </c>
      <c r="AD522" s="88">
        <f>IF($N522="정률법",IF((AD$27-$I522)&lt;0,0,IF((AD$27-$I522)=0,$M522*$P522/12*(12-$J522+1),IF((AD$27-$I522)&lt;$O522,($M522-SUM($N522:Z522))*$P522,IF((AD$27-$I522)=$O522,$M522-SUM($N522:Z522),0)))),IF($N522="정액법",IF((AD$27-$I522)&lt;0,0,IF((AD$27-$I522)=0,$M522*$P522/12*(12-$J522+1),IF((AD$27-$I522)&lt;$O522,$M522*$P522,IF((AD$27-$I522)=$O522,$M522-SUM($Q522:AC522),0))))))</f>
        <v>0</v>
      </c>
      <c r="AE522" s="89"/>
      <c r="AF522" s="90">
        <f t="shared" si="291"/>
        <v>0</v>
      </c>
      <c r="AG522" s="88">
        <f t="shared" si="286"/>
        <v>0</v>
      </c>
      <c r="AH522" s="91">
        <f t="shared" si="287"/>
        <v>0</v>
      </c>
      <c r="AI522" s="77"/>
      <c r="AJ522" s="77"/>
      <c r="AK522" s="77"/>
      <c r="AL522" s="77"/>
      <c r="AM522" s="77"/>
      <c r="AN522" s="92"/>
    </row>
    <row r="523" spans="2:40" s="47" customFormat="1" ht="13.5" hidden="1" outlineLevel="2">
      <c r="B523" s="76">
        <v>8</v>
      </c>
      <c r="C523" s="77"/>
      <c r="D523" s="77"/>
      <c r="E523" s="78"/>
      <c r="F523" s="77"/>
      <c r="G523" s="191"/>
      <c r="H523" s="79"/>
      <c r="I523" s="80">
        <f t="shared" si="288"/>
        <v>1900</v>
      </c>
      <c r="J523" s="81" t="str">
        <f t="shared" si="289"/>
        <v>01</v>
      </c>
      <c r="K523" s="82"/>
      <c r="L523" s="140"/>
      <c r="M523" s="83">
        <f t="shared" si="290"/>
        <v>0</v>
      </c>
      <c r="N523" s="141" t="s">
        <v>65</v>
      </c>
      <c r="O523" s="85">
        <v>3</v>
      </c>
      <c r="P523" s="86">
        <f>IF($N523="정액법",VLOOKUP($O523,[1]Data!$J$3:$L$62,2),IF($N523="정률법",VLOOKUP($O523,[1]Data!$J$3:$L$62,3),"입력검증"))</f>
        <v>0.33300000000000002</v>
      </c>
      <c r="Q523" s="108"/>
      <c r="R523" s="108"/>
      <c r="S523" s="108"/>
      <c r="T523" s="108"/>
      <c r="U523" s="108"/>
      <c r="V523" s="108"/>
      <c r="W523" s="108"/>
      <c r="X523" s="108"/>
      <c r="Y523" s="108"/>
      <c r="Z523" s="108"/>
      <c r="AA523" s="108"/>
      <c r="AB523" s="108"/>
      <c r="AC523" s="88">
        <f>IF($N523="정률법",IF((AC$27-$I523)&lt;0,0,IF((AC$27-$I523)=0,$M523*$P523/12*(12-$J523+1),IF((AC$27-$I523)&lt;$O523,($M523-SUM($N523:Y523))*$P523,IF((AC$27-$I523)=$O523,$M523-SUM($N523:Y523),0)))),IF($N523="정액법",IF((AC$27-$I523)&lt;0,0,IF((AC$27-$I523)=0,$M523*$P523/12*(12-$J523+1),IF((AC$27-$I523)&lt;$O523,$M523*$P523,IF((AC$27-$I523)=$O523,$M523-SUM($Q523:AB523),0))))))</f>
        <v>0</v>
      </c>
      <c r="AD523" s="88">
        <f>IF($N523="정률법",IF((AD$27-$I523)&lt;0,0,IF((AD$27-$I523)=0,$M523*$P523/12*(12-$J523+1),IF((AD$27-$I523)&lt;$O523,($M523-SUM($N523:Z523))*$P523,IF((AD$27-$I523)=$O523,$M523-SUM($N523:Z523),0)))),IF($N523="정액법",IF((AD$27-$I523)&lt;0,0,IF((AD$27-$I523)=0,$M523*$P523/12*(12-$J523+1),IF((AD$27-$I523)&lt;$O523,$M523*$P523,IF((AD$27-$I523)=$O523,$M523-SUM($Q523:AC523),0))))))</f>
        <v>0</v>
      </c>
      <c r="AE523" s="89"/>
      <c r="AF523" s="90">
        <f t="shared" si="291"/>
        <v>0</v>
      </c>
      <c r="AG523" s="88">
        <f t="shared" si="286"/>
        <v>0</v>
      </c>
      <c r="AH523" s="91">
        <f t="shared" si="287"/>
        <v>0</v>
      </c>
      <c r="AI523" s="77"/>
      <c r="AJ523" s="77"/>
      <c r="AK523" s="77"/>
      <c r="AL523" s="77"/>
      <c r="AM523" s="77"/>
      <c r="AN523" s="92"/>
    </row>
    <row r="524" spans="2:40" s="47" customFormat="1" ht="13.5" hidden="1" outlineLevel="2">
      <c r="B524" s="76">
        <v>9</v>
      </c>
      <c r="C524" s="77"/>
      <c r="D524" s="77"/>
      <c r="E524" s="78"/>
      <c r="F524" s="77"/>
      <c r="G524" s="191"/>
      <c r="H524" s="79"/>
      <c r="I524" s="80">
        <f t="shared" si="288"/>
        <v>1900</v>
      </c>
      <c r="J524" s="81" t="str">
        <f t="shared" si="289"/>
        <v>01</v>
      </c>
      <c r="K524" s="82"/>
      <c r="L524" s="140"/>
      <c r="M524" s="83">
        <f t="shared" si="290"/>
        <v>0</v>
      </c>
      <c r="N524" s="141" t="s">
        <v>65</v>
      </c>
      <c r="O524" s="85">
        <v>3</v>
      </c>
      <c r="P524" s="86">
        <f>IF($N524="정액법",VLOOKUP($O524,[1]Data!$J$3:$L$62,2),IF($N524="정률법",VLOOKUP($O524,[1]Data!$J$3:$L$62,3),"입력검증"))</f>
        <v>0.33300000000000002</v>
      </c>
      <c r="Q524" s="108"/>
      <c r="R524" s="108"/>
      <c r="S524" s="108"/>
      <c r="T524" s="108"/>
      <c r="U524" s="108"/>
      <c r="V524" s="108"/>
      <c r="W524" s="108"/>
      <c r="X524" s="108"/>
      <c r="Y524" s="108"/>
      <c r="Z524" s="108"/>
      <c r="AA524" s="108"/>
      <c r="AB524" s="108"/>
      <c r="AC524" s="88">
        <f>IF($N524="정률법",IF((AC$27-$I524)&lt;0,0,IF((AC$27-$I524)=0,$M524*$P524/12*(12-$J524+1),IF((AC$27-$I524)&lt;$O524,($M524-SUM($N524:Y524))*$P524,IF((AC$27-$I524)=$O524,$M524-SUM($N524:Y524),0)))),IF($N524="정액법",IF((AC$27-$I524)&lt;0,0,IF((AC$27-$I524)=0,$M524*$P524/12*(12-$J524+1),IF((AC$27-$I524)&lt;$O524,$M524*$P524,IF((AC$27-$I524)=$O524,$M524-SUM($Q524:AB524),0))))))</f>
        <v>0</v>
      </c>
      <c r="AD524" s="88">
        <f>IF($N524="정률법",IF((AD$27-$I524)&lt;0,0,IF((AD$27-$I524)=0,$M524*$P524/12*(12-$J524+1),IF((AD$27-$I524)&lt;$O524,($M524-SUM($N524:Z524))*$P524,IF((AD$27-$I524)=$O524,$M524-SUM($N524:Z524),0)))),IF($N524="정액법",IF((AD$27-$I524)&lt;0,0,IF((AD$27-$I524)=0,$M524*$P524/12*(12-$J524+1),IF((AD$27-$I524)&lt;$O524,$M524*$P524,IF((AD$27-$I524)=$O524,$M524-SUM($Q524:AC524),0))))))</f>
        <v>0</v>
      </c>
      <c r="AE524" s="89"/>
      <c r="AF524" s="90">
        <f t="shared" si="291"/>
        <v>0</v>
      </c>
      <c r="AG524" s="88">
        <f t="shared" si="286"/>
        <v>0</v>
      </c>
      <c r="AH524" s="91">
        <f t="shared" si="287"/>
        <v>0</v>
      </c>
      <c r="AI524" s="77"/>
      <c r="AJ524" s="77"/>
      <c r="AK524" s="77"/>
      <c r="AL524" s="77"/>
      <c r="AM524" s="77"/>
      <c r="AN524" s="92"/>
    </row>
    <row r="525" spans="2:40" s="47" customFormat="1" ht="13.5" hidden="1" outlineLevel="2">
      <c r="B525" s="76">
        <v>10</v>
      </c>
      <c r="C525" s="77"/>
      <c r="D525" s="77"/>
      <c r="E525" s="78"/>
      <c r="F525" s="77"/>
      <c r="G525" s="191"/>
      <c r="H525" s="79"/>
      <c r="I525" s="80">
        <f t="shared" si="288"/>
        <v>1900</v>
      </c>
      <c r="J525" s="81" t="str">
        <f t="shared" si="289"/>
        <v>01</v>
      </c>
      <c r="K525" s="82"/>
      <c r="L525" s="140"/>
      <c r="M525" s="83">
        <f t="shared" si="290"/>
        <v>0</v>
      </c>
      <c r="N525" s="141" t="s">
        <v>65</v>
      </c>
      <c r="O525" s="85">
        <v>3</v>
      </c>
      <c r="P525" s="86">
        <f>IF($N525="정액법",VLOOKUP($O525,[1]Data!$J$3:$L$62,2),IF($N525="정률법",VLOOKUP($O525,[1]Data!$J$3:$L$62,3),"입력검증"))</f>
        <v>0.33300000000000002</v>
      </c>
      <c r="Q525" s="108"/>
      <c r="R525" s="108"/>
      <c r="S525" s="108"/>
      <c r="T525" s="108"/>
      <c r="U525" s="108"/>
      <c r="V525" s="108"/>
      <c r="W525" s="108"/>
      <c r="X525" s="108"/>
      <c r="Y525" s="108"/>
      <c r="Z525" s="108"/>
      <c r="AA525" s="108"/>
      <c r="AB525" s="108"/>
      <c r="AC525" s="88">
        <f>IF($N525="정률법",IF((AC$27-$I525)&lt;0,0,IF((AC$27-$I525)=0,$M525*$P525/12*(12-$J525+1),IF((AC$27-$I525)&lt;$O525,($M525-SUM($N525:Y525))*$P525,IF((AC$27-$I525)=$O525,$M525-SUM($N525:Y525),0)))),IF($N525="정액법",IF((AC$27-$I525)&lt;0,0,IF((AC$27-$I525)=0,$M525*$P525/12*(12-$J525+1),IF((AC$27-$I525)&lt;$O525,$M525*$P525,IF((AC$27-$I525)=$O525,$M525-SUM($Q525:AB525),0))))))</f>
        <v>0</v>
      </c>
      <c r="AD525" s="88">
        <f>IF($N525="정률법",IF((AD$27-$I525)&lt;0,0,IF((AD$27-$I525)=0,$M525*$P525/12*(12-$J525+1),IF((AD$27-$I525)&lt;$O525,($M525-SUM($N525:Z525))*$P525,IF((AD$27-$I525)=$O525,$M525-SUM($N525:Z525),0)))),IF($N525="정액법",IF((AD$27-$I525)&lt;0,0,IF((AD$27-$I525)=0,$M525*$P525/12*(12-$J525+1),IF((AD$27-$I525)&lt;$O525,$M525*$P525,IF((AD$27-$I525)=$O525,$M525-SUM($Q525:AC525),0))))))</f>
        <v>0</v>
      </c>
      <c r="AE525" s="89"/>
      <c r="AF525" s="90">
        <f t="shared" si="291"/>
        <v>0</v>
      </c>
      <c r="AG525" s="88">
        <f t="shared" si="286"/>
        <v>0</v>
      </c>
      <c r="AH525" s="91">
        <f t="shared" si="287"/>
        <v>0</v>
      </c>
      <c r="AI525" s="77"/>
      <c r="AJ525" s="77"/>
      <c r="AK525" s="77"/>
      <c r="AL525" s="77"/>
      <c r="AM525" s="77"/>
      <c r="AN525" s="92"/>
    </row>
    <row r="526" spans="2:40" s="47" customFormat="1" ht="13.5" hidden="1" outlineLevel="1">
      <c r="B526" s="94"/>
      <c r="C526" s="95" t="s">
        <v>66</v>
      </c>
      <c r="D526" s="94"/>
      <c r="E526" s="96"/>
      <c r="F526" s="94"/>
      <c r="G526" s="97">
        <f>+G516</f>
        <v>2023</v>
      </c>
      <c r="H526" s="98"/>
      <c r="I526" s="98"/>
      <c r="J526" s="98"/>
      <c r="K526" s="99">
        <f>SUM(K516:K525)</f>
        <v>0</v>
      </c>
      <c r="L526" s="99">
        <f>SUM(L516:L525)</f>
        <v>0</v>
      </c>
      <c r="M526" s="99">
        <f>SUM(M516:M525)</f>
        <v>0</v>
      </c>
      <c r="N526" s="96"/>
      <c r="O526" s="96"/>
      <c r="P526" s="100"/>
      <c r="Q526" s="101">
        <f>SUM(N516:N525)</f>
        <v>0</v>
      </c>
      <c r="R526" s="101">
        <f t="shared" ref="R526:AD526" si="292">SUM(R516:R525)</f>
        <v>0</v>
      </c>
      <c r="S526" s="101">
        <f t="shared" si="292"/>
        <v>0</v>
      </c>
      <c r="T526" s="101">
        <f t="shared" si="292"/>
        <v>0</v>
      </c>
      <c r="U526" s="101">
        <f t="shared" si="292"/>
        <v>0</v>
      </c>
      <c r="V526" s="101">
        <f t="shared" si="292"/>
        <v>0</v>
      </c>
      <c r="W526" s="101">
        <f t="shared" si="292"/>
        <v>0</v>
      </c>
      <c r="X526" s="101">
        <f t="shared" si="292"/>
        <v>0</v>
      </c>
      <c r="Y526" s="101">
        <f t="shared" si="292"/>
        <v>0</v>
      </c>
      <c r="Z526" s="101">
        <f t="shared" si="292"/>
        <v>0</v>
      </c>
      <c r="AA526" s="101">
        <f t="shared" si="292"/>
        <v>0</v>
      </c>
      <c r="AB526" s="101">
        <f t="shared" si="292"/>
        <v>0</v>
      </c>
      <c r="AC526" s="101">
        <f t="shared" si="292"/>
        <v>0</v>
      </c>
      <c r="AD526" s="102">
        <f t="shared" si="292"/>
        <v>0</v>
      </c>
      <c r="AE526" s="103"/>
      <c r="AF526" s="104">
        <f>SUM(AF516:AF525)</f>
        <v>0</v>
      </c>
      <c r="AG526" s="101">
        <f>SUM(AG516:AG525)</f>
        <v>0</v>
      </c>
      <c r="AH526" s="105">
        <f>SUM(AH516:AH525)</f>
        <v>0</v>
      </c>
      <c r="AI526" s="101"/>
      <c r="AJ526" s="101"/>
      <c r="AK526" s="101"/>
      <c r="AL526" s="101"/>
      <c r="AM526" s="101"/>
      <c r="AN526" s="106"/>
    </row>
    <row r="527" spans="2:40" s="47" customFormat="1" ht="13.5" hidden="1" outlineLevel="2">
      <c r="B527" s="76">
        <v>1</v>
      </c>
      <c r="C527" s="77"/>
      <c r="D527" s="77"/>
      <c r="E527" s="78"/>
      <c r="F527" s="77"/>
      <c r="G527" s="191">
        <v>2024</v>
      </c>
      <c r="H527" s="79"/>
      <c r="I527" s="80">
        <f>VALUE(LEFT(TEXT($H527,"yyyy-mm-dd"),4))</f>
        <v>1900</v>
      </c>
      <c r="J527" s="81" t="str">
        <f>MID(TEXT($H527,"yyyy-mm-dd"),6,2)</f>
        <v>01</v>
      </c>
      <c r="K527" s="82"/>
      <c r="L527" s="140"/>
      <c r="M527" s="83">
        <f>K527+L527</f>
        <v>0</v>
      </c>
      <c r="N527" s="141" t="s">
        <v>65</v>
      </c>
      <c r="O527" s="85">
        <v>3</v>
      </c>
      <c r="P527" s="86">
        <f>IF($N527="정액법",VLOOKUP($O527,[1]Data!$J$3:$L$62,2),IF($N527="정률법",VLOOKUP($O527,[1]Data!$J$3:$L$62,3),"입력검증"))</f>
        <v>0.33300000000000002</v>
      </c>
      <c r="Q527" s="108"/>
      <c r="R527" s="108"/>
      <c r="S527" s="108"/>
      <c r="T527" s="108"/>
      <c r="U527" s="108"/>
      <c r="V527" s="108"/>
      <c r="W527" s="108"/>
      <c r="X527" s="108"/>
      <c r="Y527" s="108"/>
      <c r="Z527" s="108"/>
      <c r="AA527" s="108"/>
      <c r="AB527" s="108"/>
      <c r="AC527" s="108"/>
      <c r="AD527" s="88">
        <f>IF($N527="정률법",IF((AD$27-$I527)&lt;0,0,IF((AD$27-$I527)=0,$M527*$P527/12*(12-$J527+1),IF((AD$27-$I527)&lt;$O527,($M527-SUM($N527:Z527))*$P527,IF((AD$27-$I527)=$O527,$M527-SUM($N527:Z527),0)))),IF($N527="정액법",IF((AD$27-$I527)&lt;0,0,IF((AD$27-$I527)=0,$M527*$P527/12*(12-$J527+1),IF((AD$27-$I527)&lt;$O527,$M527*$P527,IF((AD$27-$I527)=$O527,$M527-SUM($Q527:AC527),0))))))</f>
        <v>0</v>
      </c>
      <c r="AE527" s="89"/>
      <c r="AF527" s="90">
        <f>SUM(Q527:AE527)</f>
        <v>0</v>
      </c>
      <c r="AG527" s="88">
        <f t="shared" ref="AG527:AG536" si="293">M527-AF527</f>
        <v>0</v>
      </c>
      <c r="AH527" s="91">
        <f t="shared" ref="AH527:AH536" si="294">IFERROR(INT(AG527*K527/M527),0)</f>
        <v>0</v>
      </c>
      <c r="AI527" s="77"/>
      <c r="AJ527" s="77"/>
      <c r="AK527" s="77"/>
      <c r="AL527" s="77"/>
      <c r="AM527" s="77"/>
      <c r="AN527" s="92"/>
    </row>
    <row r="528" spans="2:40" s="47" customFormat="1" ht="13.5" hidden="1" outlineLevel="2">
      <c r="B528" s="76">
        <v>2</v>
      </c>
      <c r="C528" s="77"/>
      <c r="D528" s="77"/>
      <c r="E528" s="78"/>
      <c r="F528" s="77"/>
      <c r="G528" s="191"/>
      <c r="H528" s="79"/>
      <c r="I528" s="80">
        <f t="shared" ref="I528:I536" si="295">VALUE(LEFT(TEXT($H528,"yyyy-mm-dd"),4))</f>
        <v>1900</v>
      </c>
      <c r="J528" s="81" t="str">
        <f t="shared" ref="J528:J536" si="296">MID(TEXT($H528,"yyyy-mm-dd"),6,2)</f>
        <v>01</v>
      </c>
      <c r="K528" s="82"/>
      <c r="L528" s="140"/>
      <c r="M528" s="83">
        <f t="shared" ref="M528:M536" si="297">K528+L528</f>
        <v>0</v>
      </c>
      <c r="N528" s="141" t="s">
        <v>493</v>
      </c>
      <c r="O528" s="85">
        <v>1</v>
      </c>
      <c r="P528" s="86">
        <f>IF($N528="정액법",VLOOKUP($O528,[1]Data!$J$3:$L$62,2),IF($N528="정률법",VLOOKUP($O528,[1]Data!$J$3:$L$62,3),"입력검증"))</f>
        <v>1</v>
      </c>
      <c r="Q528" s="108"/>
      <c r="R528" s="108"/>
      <c r="S528" s="108"/>
      <c r="T528" s="108"/>
      <c r="U528" s="108"/>
      <c r="V528" s="108"/>
      <c r="W528" s="108"/>
      <c r="X528" s="108"/>
      <c r="Y528" s="108"/>
      <c r="Z528" s="108"/>
      <c r="AA528" s="108"/>
      <c r="AB528" s="108"/>
      <c r="AC528" s="108"/>
      <c r="AD528" s="88">
        <f>IF($N528="정률법",IF((AD$27-$I528)&lt;0,0,IF((AD$27-$I528)=0,$M528*$P528/12*(12-$J528+1),IF((AD$27-$I528)&lt;$O528,($M528-SUM($N528:Z528))*$P528,IF((AD$27-$I528)=$O528,$M528-SUM($N528:Z528),0)))),IF($N528="정액법",IF((AD$27-$I528)&lt;0,0,IF((AD$27-$I528)=0,$M528*$P528/12*(12-$J528+1),IF((AD$27-$I528)&lt;$O528,$M528*$P528,IF((AD$27-$I528)=$O528,$M528-SUM($Q528:AC528),0))))))</f>
        <v>0</v>
      </c>
      <c r="AE528" s="89"/>
      <c r="AF528" s="90">
        <f t="shared" ref="AF528:AF536" si="298">SUM(Q528:AE528)</f>
        <v>0</v>
      </c>
      <c r="AG528" s="88">
        <f t="shared" si="293"/>
        <v>0</v>
      </c>
      <c r="AH528" s="91">
        <f t="shared" si="294"/>
        <v>0</v>
      </c>
      <c r="AI528" s="77"/>
      <c r="AJ528" s="77"/>
      <c r="AK528" s="77"/>
      <c r="AL528" s="77"/>
      <c r="AM528" s="77"/>
      <c r="AN528" s="92"/>
    </row>
    <row r="529" spans="2:40" s="47" customFormat="1" ht="13.5" hidden="1" outlineLevel="2">
      <c r="B529" s="76">
        <v>3</v>
      </c>
      <c r="C529" s="77"/>
      <c r="D529" s="77"/>
      <c r="E529" s="78"/>
      <c r="F529" s="77"/>
      <c r="G529" s="191"/>
      <c r="H529" s="79"/>
      <c r="I529" s="80">
        <f t="shared" si="295"/>
        <v>1900</v>
      </c>
      <c r="J529" s="81" t="str">
        <f t="shared" si="296"/>
        <v>01</v>
      </c>
      <c r="K529" s="82"/>
      <c r="L529" s="140"/>
      <c r="M529" s="83">
        <f t="shared" si="297"/>
        <v>0</v>
      </c>
      <c r="N529" s="141" t="s">
        <v>493</v>
      </c>
      <c r="O529" s="85">
        <v>1</v>
      </c>
      <c r="P529" s="86">
        <f>IF($N529="정액법",VLOOKUP($O529,[1]Data!$J$3:$L$62,2),IF($N529="정률법",VLOOKUP($O529,[1]Data!$J$3:$L$62,3),"입력검증"))</f>
        <v>1</v>
      </c>
      <c r="Q529" s="108"/>
      <c r="R529" s="108"/>
      <c r="S529" s="108"/>
      <c r="T529" s="108"/>
      <c r="U529" s="108"/>
      <c r="V529" s="108"/>
      <c r="W529" s="108"/>
      <c r="X529" s="108"/>
      <c r="Y529" s="108"/>
      <c r="Z529" s="108"/>
      <c r="AA529" s="108"/>
      <c r="AB529" s="108"/>
      <c r="AC529" s="108"/>
      <c r="AD529" s="88">
        <f>IF($N529="정률법",IF((AD$27-$I529)&lt;0,0,IF((AD$27-$I529)=0,$M529*$P529/12*(12-$J529+1),IF((AD$27-$I529)&lt;$O529,($M529-SUM($N529:Z529))*$P529,IF((AD$27-$I529)=$O529,$M529-SUM($N529:Z529),0)))),IF($N529="정액법",IF((AD$27-$I529)&lt;0,0,IF((AD$27-$I529)=0,$M529*$P529/12*(12-$J529+1),IF((AD$27-$I529)&lt;$O529,$M529*$P529,IF((AD$27-$I529)=$O529,$M529-SUM($Q529:AC529),0))))))</f>
        <v>0</v>
      </c>
      <c r="AE529" s="89"/>
      <c r="AF529" s="90">
        <f t="shared" si="298"/>
        <v>0</v>
      </c>
      <c r="AG529" s="88">
        <f t="shared" si="293"/>
        <v>0</v>
      </c>
      <c r="AH529" s="91">
        <f t="shared" si="294"/>
        <v>0</v>
      </c>
      <c r="AI529" s="77"/>
      <c r="AJ529" s="77"/>
      <c r="AK529" s="77"/>
      <c r="AL529" s="77"/>
      <c r="AM529" s="77"/>
      <c r="AN529" s="92"/>
    </row>
    <row r="530" spans="2:40" s="47" customFormat="1" ht="13.5" hidden="1" outlineLevel="2">
      <c r="B530" s="76">
        <v>4</v>
      </c>
      <c r="C530" s="77"/>
      <c r="D530" s="77"/>
      <c r="E530" s="78"/>
      <c r="F530" s="77"/>
      <c r="G530" s="191"/>
      <c r="H530" s="79"/>
      <c r="I530" s="80">
        <f t="shared" si="295"/>
        <v>1900</v>
      </c>
      <c r="J530" s="81" t="str">
        <f t="shared" si="296"/>
        <v>01</v>
      </c>
      <c r="K530" s="82"/>
      <c r="L530" s="140"/>
      <c r="M530" s="83">
        <f t="shared" si="297"/>
        <v>0</v>
      </c>
      <c r="N530" s="141" t="s">
        <v>65</v>
      </c>
      <c r="O530" s="85">
        <v>3</v>
      </c>
      <c r="P530" s="86">
        <f>IF($N530="정액법",VLOOKUP($O530,[1]Data!$J$3:$L$62,2),IF($N530="정률법",VLOOKUP($O530,[1]Data!$J$3:$L$62,3),"입력검증"))</f>
        <v>0.33300000000000002</v>
      </c>
      <c r="Q530" s="108"/>
      <c r="R530" s="108"/>
      <c r="S530" s="108"/>
      <c r="T530" s="108"/>
      <c r="U530" s="108"/>
      <c r="V530" s="108"/>
      <c r="W530" s="108"/>
      <c r="X530" s="108"/>
      <c r="Y530" s="108"/>
      <c r="Z530" s="108"/>
      <c r="AA530" s="108"/>
      <c r="AB530" s="108"/>
      <c r="AC530" s="108"/>
      <c r="AD530" s="88">
        <f>IF($N530="정률법",IF((AD$27-$I530)&lt;0,0,IF((AD$27-$I530)=0,$M530*$P530/12*(12-$J530+1),IF((AD$27-$I530)&lt;$O530,($M530-SUM($N530:Z530))*$P530,IF((AD$27-$I530)=$O530,$M530-SUM($N530:Z530),0)))),IF($N530="정액법",IF((AD$27-$I530)&lt;0,0,IF((AD$27-$I530)=0,$M530*$P530/12*(12-$J530+1),IF((AD$27-$I530)&lt;$O530,$M530*$P530,IF((AD$27-$I530)=$O530,$M530-SUM($Q530:AC530),0))))))</f>
        <v>0</v>
      </c>
      <c r="AE530" s="89"/>
      <c r="AF530" s="90">
        <f t="shared" si="298"/>
        <v>0</v>
      </c>
      <c r="AG530" s="88">
        <f t="shared" si="293"/>
        <v>0</v>
      </c>
      <c r="AH530" s="91">
        <f t="shared" si="294"/>
        <v>0</v>
      </c>
      <c r="AI530" s="77"/>
      <c r="AJ530" s="77"/>
      <c r="AK530" s="77"/>
      <c r="AL530" s="77"/>
      <c r="AM530" s="77"/>
      <c r="AN530" s="92"/>
    </row>
    <row r="531" spans="2:40" s="47" customFormat="1" ht="13.5" hidden="1" outlineLevel="2">
      <c r="B531" s="76">
        <v>5</v>
      </c>
      <c r="C531" s="77"/>
      <c r="D531" s="77"/>
      <c r="E531" s="78"/>
      <c r="F531" s="77"/>
      <c r="G531" s="191"/>
      <c r="H531" s="79"/>
      <c r="I531" s="80">
        <f t="shared" si="295"/>
        <v>1900</v>
      </c>
      <c r="J531" s="81" t="str">
        <f t="shared" si="296"/>
        <v>01</v>
      </c>
      <c r="K531" s="82"/>
      <c r="L531" s="140"/>
      <c r="M531" s="83">
        <f t="shared" si="297"/>
        <v>0</v>
      </c>
      <c r="N531" s="141" t="s">
        <v>65</v>
      </c>
      <c r="O531" s="85">
        <v>3</v>
      </c>
      <c r="P531" s="86">
        <f>IF($N531="정액법",VLOOKUP($O531,[1]Data!$J$3:$L$62,2),IF($N531="정률법",VLOOKUP($O531,[1]Data!$J$3:$L$62,3),"입력검증"))</f>
        <v>0.33300000000000002</v>
      </c>
      <c r="Q531" s="108"/>
      <c r="R531" s="108"/>
      <c r="S531" s="108"/>
      <c r="T531" s="108"/>
      <c r="U531" s="108"/>
      <c r="V531" s="108"/>
      <c r="W531" s="108"/>
      <c r="X531" s="108"/>
      <c r="Y531" s="108"/>
      <c r="Z531" s="108"/>
      <c r="AA531" s="108"/>
      <c r="AB531" s="108"/>
      <c r="AC531" s="108"/>
      <c r="AD531" s="88">
        <f>IF($N531="정률법",IF((AD$27-$I531)&lt;0,0,IF((AD$27-$I531)=0,$M531*$P531/12*(12-$J531+1),IF((AD$27-$I531)&lt;$O531,($M531-SUM($N531:Z531))*$P531,IF((AD$27-$I531)=$O531,$M531-SUM($N531:Z531),0)))),IF($N531="정액법",IF((AD$27-$I531)&lt;0,0,IF((AD$27-$I531)=0,$M531*$P531/12*(12-$J531+1),IF((AD$27-$I531)&lt;$O531,$M531*$P531,IF((AD$27-$I531)=$O531,$M531-SUM($Q531:AC531),0))))))</f>
        <v>0</v>
      </c>
      <c r="AE531" s="89"/>
      <c r="AF531" s="90">
        <f t="shared" si="298"/>
        <v>0</v>
      </c>
      <c r="AG531" s="88">
        <f t="shared" si="293"/>
        <v>0</v>
      </c>
      <c r="AH531" s="91">
        <f t="shared" si="294"/>
        <v>0</v>
      </c>
      <c r="AI531" s="77"/>
      <c r="AJ531" s="77"/>
      <c r="AK531" s="77"/>
      <c r="AL531" s="77"/>
      <c r="AM531" s="77"/>
      <c r="AN531" s="92"/>
    </row>
    <row r="532" spans="2:40" s="47" customFormat="1" ht="13.5" hidden="1" outlineLevel="2">
      <c r="B532" s="76">
        <v>6</v>
      </c>
      <c r="C532" s="77"/>
      <c r="D532" s="77"/>
      <c r="E532" s="78"/>
      <c r="F532" s="77"/>
      <c r="G532" s="191"/>
      <c r="H532" s="79"/>
      <c r="I532" s="80">
        <f t="shared" si="295"/>
        <v>1900</v>
      </c>
      <c r="J532" s="81" t="str">
        <f t="shared" si="296"/>
        <v>01</v>
      </c>
      <c r="K532" s="82"/>
      <c r="L532" s="140"/>
      <c r="M532" s="83">
        <f t="shared" si="297"/>
        <v>0</v>
      </c>
      <c r="N532" s="141" t="s">
        <v>65</v>
      </c>
      <c r="O532" s="85">
        <v>3</v>
      </c>
      <c r="P532" s="86">
        <f>IF($N532="정액법",VLOOKUP($O532,[1]Data!$J$3:$L$62,2),IF($N532="정률법",VLOOKUP($O532,[1]Data!$J$3:$L$62,3),"입력검증"))</f>
        <v>0.33300000000000002</v>
      </c>
      <c r="Q532" s="108"/>
      <c r="R532" s="108"/>
      <c r="S532" s="108"/>
      <c r="T532" s="108"/>
      <c r="U532" s="108"/>
      <c r="V532" s="108"/>
      <c r="W532" s="108"/>
      <c r="X532" s="108"/>
      <c r="Y532" s="108"/>
      <c r="Z532" s="108"/>
      <c r="AA532" s="108"/>
      <c r="AB532" s="108"/>
      <c r="AC532" s="108"/>
      <c r="AD532" s="88">
        <f>IF($N532="정률법",IF((AD$27-$I532)&lt;0,0,IF((AD$27-$I532)=0,$M532*$P532/12*(12-$J532+1),IF((AD$27-$I532)&lt;$O532,($M532-SUM($N532:Z532))*$P532,IF((AD$27-$I532)=$O532,$M532-SUM($N532:Z532),0)))),IF($N532="정액법",IF((AD$27-$I532)&lt;0,0,IF((AD$27-$I532)=0,$M532*$P532/12*(12-$J532+1),IF((AD$27-$I532)&lt;$O532,$M532*$P532,IF((AD$27-$I532)=$O532,$M532-SUM($Q532:AC532),0))))))</f>
        <v>0</v>
      </c>
      <c r="AE532" s="89"/>
      <c r="AF532" s="90">
        <f t="shared" si="298"/>
        <v>0</v>
      </c>
      <c r="AG532" s="88">
        <f t="shared" si="293"/>
        <v>0</v>
      </c>
      <c r="AH532" s="91">
        <f t="shared" si="294"/>
        <v>0</v>
      </c>
      <c r="AI532" s="77"/>
      <c r="AJ532" s="77"/>
      <c r="AK532" s="77"/>
      <c r="AL532" s="77"/>
      <c r="AM532" s="77"/>
      <c r="AN532" s="92"/>
    </row>
    <row r="533" spans="2:40" s="47" customFormat="1" ht="13.5" hidden="1" outlineLevel="2">
      <c r="B533" s="76">
        <v>7</v>
      </c>
      <c r="C533" s="77"/>
      <c r="D533" s="77"/>
      <c r="E533" s="78"/>
      <c r="F533" s="77"/>
      <c r="G533" s="191"/>
      <c r="H533" s="79"/>
      <c r="I533" s="80">
        <f t="shared" si="295"/>
        <v>1900</v>
      </c>
      <c r="J533" s="81" t="str">
        <f t="shared" si="296"/>
        <v>01</v>
      </c>
      <c r="K533" s="82"/>
      <c r="L533" s="140"/>
      <c r="M533" s="83">
        <f t="shared" si="297"/>
        <v>0</v>
      </c>
      <c r="N533" s="141" t="s">
        <v>65</v>
      </c>
      <c r="O533" s="85">
        <v>3</v>
      </c>
      <c r="P533" s="86">
        <f>IF($N533="정액법",VLOOKUP($O533,[1]Data!$J$3:$L$62,2),IF($N533="정률법",VLOOKUP($O533,[1]Data!$J$3:$L$62,3),"입력검증"))</f>
        <v>0.33300000000000002</v>
      </c>
      <c r="Q533" s="108"/>
      <c r="R533" s="108"/>
      <c r="S533" s="108"/>
      <c r="T533" s="108"/>
      <c r="U533" s="108"/>
      <c r="V533" s="108"/>
      <c r="W533" s="108"/>
      <c r="X533" s="108"/>
      <c r="Y533" s="108"/>
      <c r="Z533" s="108"/>
      <c r="AA533" s="108"/>
      <c r="AB533" s="108"/>
      <c r="AC533" s="108"/>
      <c r="AD533" s="88">
        <f>IF($N533="정률법",IF((AD$27-$I533)&lt;0,0,IF((AD$27-$I533)=0,$M533*$P533/12*(12-$J533+1),IF((AD$27-$I533)&lt;$O533,($M533-SUM($N533:Z533))*$P533,IF((AD$27-$I533)=$O533,$M533-SUM($N533:Z533),0)))),IF($N533="정액법",IF((AD$27-$I533)&lt;0,0,IF((AD$27-$I533)=0,$M533*$P533/12*(12-$J533+1),IF((AD$27-$I533)&lt;$O533,$M533*$P533,IF((AD$27-$I533)=$O533,$M533-SUM($Q533:AC533),0))))))</f>
        <v>0</v>
      </c>
      <c r="AE533" s="89"/>
      <c r="AF533" s="90">
        <f t="shared" si="298"/>
        <v>0</v>
      </c>
      <c r="AG533" s="88">
        <f t="shared" si="293"/>
        <v>0</v>
      </c>
      <c r="AH533" s="91">
        <f t="shared" si="294"/>
        <v>0</v>
      </c>
      <c r="AI533" s="77"/>
      <c r="AJ533" s="77"/>
      <c r="AK533" s="77"/>
      <c r="AL533" s="77"/>
      <c r="AM533" s="77"/>
      <c r="AN533" s="92"/>
    </row>
    <row r="534" spans="2:40" s="47" customFormat="1" ht="13.5" hidden="1" outlineLevel="2">
      <c r="B534" s="76">
        <v>8</v>
      </c>
      <c r="C534" s="77"/>
      <c r="D534" s="77"/>
      <c r="E534" s="78"/>
      <c r="F534" s="77"/>
      <c r="G534" s="191"/>
      <c r="H534" s="79"/>
      <c r="I534" s="80">
        <f t="shared" si="295"/>
        <v>1900</v>
      </c>
      <c r="J534" s="81" t="str">
        <f t="shared" si="296"/>
        <v>01</v>
      </c>
      <c r="K534" s="82"/>
      <c r="L534" s="140"/>
      <c r="M534" s="83">
        <f t="shared" si="297"/>
        <v>0</v>
      </c>
      <c r="N534" s="141" t="s">
        <v>65</v>
      </c>
      <c r="O534" s="85">
        <v>3</v>
      </c>
      <c r="P534" s="86">
        <f>IF($N534="정액법",VLOOKUP($O534,[1]Data!$J$3:$L$62,2),IF($N534="정률법",VLOOKUP($O534,[1]Data!$J$3:$L$62,3),"입력검증"))</f>
        <v>0.33300000000000002</v>
      </c>
      <c r="Q534" s="108"/>
      <c r="R534" s="108"/>
      <c r="S534" s="108"/>
      <c r="T534" s="108"/>
      <c r="U534" s="108"/>
      <c r="V534" s="108"/>
      <c r="W534" s="108"/>
      <c r="X534" s="108"/>
      <c r="Y534" s="108"/>
      <c r="Z534" s="108"/>
      <c r="AA534" s="108"/>
      <c r="AB534" s="108"/>
      <c r="AC534" s="108"/>
      <c r="AD534" s="88">
        <f>IF($N534="정률법",IF((AD$27-$I534)&lt;0,0,IF((AD$27-$I534)=0,$M534*$P534/12*(12-$J534+1),IF((AD$27-$I534)&lt;$O534,($M534-SUM($N534:Z534))*$P534,IF((AD$27-$I534)=$O534,$M534-SUM($N534:Z534),0)))),IF($N534="정액법",IF((AD$27-$I534)&lt;0,0,IF((AD$27-$I534)=0,$M534*$P534/12*(12-$J534+1),IF((AD$27-$I534)&lt;$O534,$M534*$P534,IF((AD$27-$I534)=$O534,$M534-SUM($Q534:AC534),0))))))</f>
        <v>0</v>
      </c>
      <c r="AE534" s="89"/>
      <c r="AF534" s="90">
        <f t="shared" si="298"/>
        <v>0</v>
      </c>
      <c r="AG534" s="88">
        <f t="shared" si="293"/>
        <v>0</v>
      </c>
      <c r="AH534" s="91">
        <f t="shared" si="294"/>
        <v>0</v>
      </c>
      <c r="AI534" s="77"/>
      <c r="AJ534" s="77"/>
      <c r="AK534" s="77"/>
      <c r="AL534" s="77"/>
      <c r="AM534" s="77"/>
      <c r="AN534" s="92"/>
    </row>
    <row r="535" spans="2:40" s="47" customFormat="1" ht="13.5" hidden="1" outlineLevel="2">
      <c r="B535" s="76">
        <v>9</v>
      </c>
      <c r="C535" s="77"/>
      <c r="D535" s="77"/>
      <c r="E535" s="78"/>
      <c r="F535" s="77"/>
      <c r="G535" s="191"/>
      <c r="H535" s="79"/>
      <c r="I535" s="80">
        <f t="shared" si="295"/>
        <v>1900</v>
      </c>
      <c r="J535" s="81" t="str">
        <f t="shared" si="296"/>
        <v>01</v>
      </c>
      <c r="K535" s="82"/>
      <c r="L535" s="140"/>
      <c r="M535" s="83">
        <f t="shared" si="297"/>
        <v>0</v>
      </c>
      <c r="N535" s="141" t="s">
        <v>65</v>
      </c>
      <c r="O535" s="85">
        <v>3</v>
      </c>
      <c r="P535" s="86">
        <f>IF($N535="정액법",VLOOKUP($O535,[1]Data!$J$3:$L$62,2),IF($N535="정률법",VLOOKUP($O535,[1]Data!$J$3:$L$62,3),"입력검증"))</f>
        <v>0.33300000000000002</v>
      </c>
      <c r="Q535" s="108"/>
      <c r="R535" s="108"/>
      <c r="S535" s="108"/>
      <c r="T535" s="108"/>
      <c r="U535" s="108"/>
      <c r="V535" s="108"/>
      <c r="W535" s="108"/>
      <c r="X535" s="108"/>
      <c r="Y535" s="108"/>
      <c r="Z535" s="108"/>
      <c r="AA535" s="108"/>
      <c r="AB535" s="108"/>
      <c r="AC535" s="108"/>
      <c r="AD535" s="88">
        <f>IF($N535="정률법",IF((AD$27-$I535)&lt;0,0,IF((AD$27-$I535)=0,$M535*$P535/12*(12-$J535+1),IF((AD$27-$I535)&lt;$O535,($M535-SUM($N535:Z535))*$P535,IF((AD$27-$I535)=$O535,$M535-SUM($N535:Z535),0)))),IF($N535="정액법",IF((AD$27-$I535)&lt;0,0,IF((AD$27-$I535)=0,$M535*$P535/12*(12-$J535+1),IF((AD$27-$I535)&lt;$O535,$M535*$P535,IF((AD$27-$I535)=$O535,$M535-SUM($Q535:AC535),0))))))</f>
        <v>0</v>
      </c>
      <c r="AE535" s="89"/>
      <c r="AF535" s="90">
        <f t="shared" si="298"/>
        <v>0</v>
      </c>
      <c r="AG535" s="88">
        <f t="shared" si="293"/>
        <v>0</v>
      </c>
      <c r="AH535" s="91">
        <f t="shared" si="294"/>
        <v>0</v>
      </c>
      <c r="AI535" s="77"/>
      <c r="AJ535" s="77"/>
      <c r="AK535" s="77"/>
      <c r="AL535" s="77"/>
      <c r="AM535" s="77"/>
      <c r="AN535" s="92"/>
    </row>
    <row r="536" spans="2:40" s="47" customFormat="1" ht="13.5" hidden="1" outlineLevel="2">
      <c r="B536" s="76">
        <v>10</v>
      </c>
      <c r="C536" s="77"/>
      <c r="D536" s="77"/>
      <c r="E536" s="78"/>
      <c r="F536" s="77"/>
      <c r="G536" s="191"/>
      <c r="H536" s="79"/>
      <c r="I536" s="80">
        <f t="shared" si="295"/>
        <v>1900</v>
      </c>
      <c r="J536" s="81" t="str">
        <f t="shared" si="296"/>
        <v>01</v>
      </c>
      <c r="K536" s="82"/>
      <c r="L536" s="140"/>
      <c r="M536" s="83">
        <f t="shared" si="297"/>
        <v>0</v>
      </c>
      <c r="N536" s="141" t="s">
        <v>65</v>
      </c>
      <c r="O536" s="85">
        <v>3</v>
      </c>
      <c r="P536" s="86">
        <f>IF($N536="정액법",VLOOKUP($O536,[1]Data!$J$3:$L$62,2),IF($N536="정률법",VLOOKUP($O536,[1]Data!$J$3:$L$62,3),"입력검증"))</f>
        <v>0.33300000000000002</v>
      </c>
      <c r="Q536" s="108"/>
      <c r="R536" s="108"/>
      <c r="S536" s="108"/>
      <c r="T536" s="108"/>
      <c r="U536" s="108"/>
      <c r="V536" s="108"/>
      <c r="W536" s="108"/>
      <c r="X536" s="108"/>
      <c r="Y536" s="108"/>
      <c r="Z536" s="108"/>
      <c r="AA536" s="108"/>
      <c r="AB536" s="108"/>
      <c r="AC536" s="108"/>
      <c r="AD536" s="88">
        <f>IF($N536="정률법",IF((AD$27-$I536)&lt;0,0,IF((AD$27-$I536)=0,$M536*$P536/12*(12-$J536+1),IF((AD$27-$I536)&lt;$O536,($M536-SUM($N536:Z536))*$P536,IF((AD$27-$I536)=$O536,$M536-SUM($N536:Z536),0)))),IF($N536="정액법",IF((AD$27-$I536)&lt;0,0,IF((AD$27-$I536)=0,$M536*$P536/12*(12-$J536+1),IF((AD$27-$I536)&lt;$O536,$M536*$P536,IF((AD$27-$I536)=$O536,$M536-SUM($Q536:AC536),0))))))</f>
        <v>0</v>
      </c>
      <c r="AE536" s="89"/>
      <c r="AF536" s="90">
        <f t="shared" si="298"/>
        <v>0</v>
      </c>
      <c r="AG536" s="88">
        <f t="shared" si="293"/>
        <v>0</v>
      </c>
      <c r="AH536" s="91">
        <f t="shared" si="294"/>
        <v>0</v>
      </c>
      <c r="AI536" s="77"/>
      <c r="AJ536" s="77"/>
      <c r="AK536" s="77"/>
      <c r="AL536" s="77"/>
      <c r="AM536" s="77"/>
      <c r="AN536" s="92"/>
    </row>
    <row r="537" spans="2:40" s="47" customFormat="1" ht="13.5" hidden="1" outlineLevel="1">
      <c r="B537" s="94"/>
      <c r="C537" s="95" t="s">
        <v>66</v>
      </c>
      <c r="D537" s="94"/>
      <c r="E537" s="96"/>
      <c r="F537" s="94"/>
      <c r="G537" s="97">
        <f>+G527</f>
        <v>2024</v>
      </c>
      <c r="H537" s="98"/>
      <c r="I537" s="98"/>
      <c r="J537" s="98"/>
      <c r="K537" s="99">
        <f>SUM(K527:K536)</f>
        <v>0</v>
      </c>
      <c r="L537" s="99">
        <f>SUM(L527:L536)</f>
        <v>0</v>
      </c>
      <c r="M537" s="99">
        <f>SUM(M527:M536)</f>
        <v>0</v>
      </c>
      <c r="N537" s="96"/>
      <c r="O537" s="96"/>
      <c r="P537" s="100"/>
      <c r="Q537" s="101">
        <f>SUM(N527:N536)</f>
        <v>0</v>
      </c>
      <c r="R537" s="101">
        <f t="shared" ref="R537:AD537" si="299">SUM(R527:R536)</f>
        <v>0</v>
      </c>
      <c r="S537" s="101">
        <f t="shared" si="299"/>
        <v>0</v>
      </c>
      <c r="T537" s="101">
        <f t="shared" si="299"/>
        <v>0</v>
      </c>
      <c r="U537" s="101">
        <f t="shared" si="299"/>
        <v>0</v>
      </c>
      <c r="V537" s="101">
        <f t="shared" si="299"/>
        <v>0</v>
      </c>
      <c r="W537" s="101">
        <f t="shared" si="299"/>
        <v>0</v>
      </c>
      <c r="X537" s="101">
        <f t="shared" si="299"/>
        <v>0</v>
      </c>
      <c r="Y537" s="101">
        <f t="shared" si="299"/>
        <v>0</v>
      </c>
      <c r="Z537" s="101">
        <f t="shared" si="299"/>
        <v>0</v>
      </c>
      <c r="AA537" s="101">
        <f t="shared" si="299"/>
        <v>0</v>
      </c>
      <c r="AB537" s="101">
        <f t="shared" si="299"/>
        <v>0</v>
      </c>
      <c r="AC537" s="101">
        <f t="shared" si="299"/>
        <v>0</v>
      </c>
      <c r="AD537" s="102">
        <f t="shared" si="299"/>
        <v>0</v>
      </c>
      <c r="AE537" s="103"/>
      <c r="AF537" s="104">
        <f>SUM(AF527:AF536)</f>
        <v>0</v>
      </c>
      <c r="AG537" s="101">
        <f>SUM(AG527:AG536)</f>
        <v>0</v>
      </c>
      <c r="AH537" s="105">
        <f>SUM(AH527:AH536)</f>
        <v>0</v>
      </c>
      <c r="AI537" s="101"/>
      <c r="AJ537" s="101"/>
      <c r="AK537" s="101"/>
      <c r="AL537" s="101"/>
      <c r="AM537" s="101"/>
      <c r="AN537" s="106"/>
    </row>
    <row r="538" spans="2:40" collapsed="1">
      <c r="N538" s="42"/>
      <c r="O538" s="42"/>
      <c r="AF538" s="142"/>
      <c r="AH538" s="144"/>
    </row>
  </sheetData>
  <mergeCells count="124">
    <mergeCell ref="G505:G514"/>
    <mergeCell ref="G516:G525"/>
    <mergeCell ref="G527:G536"/>
    <mergeCell ref="G439:G448"/>
    <mergeCell ref="G450:G459"/>
    <mergeCell ref="G461:G470"/>
    <mergeCell ref="G472:G481"/>
    <mergeCell ref="G483:G492"/>
    <mergeCell ref="G494:G503"/>
    <mergeCell ref="AN381:AN382"/>
    <mergeCell ref="G384:G393"/>
    <mergeCell ref="G395:G404"/>
    <mergeCell ref="G406:G415"/>
    <mergeCell ref="G417:G426"/>
    <mergeCell ref="G428:G437"/>
    <mergeCell ref="P381:P382"/>
    <mergeCell ref="AF381:AF382"/>
    <mergeCell ref="AG381:AG382"/>
    <mergeCell ref="AH381:AH382"/>
    <mergeCell ref="AI381:AI382"/>
    <mergeCell ref="AJ381:AJ382"/>
    <mergeCell ref="H381:H382"/>
    <mergeCell ref="I381:I382"/>
    <mergeCell ref="J381:J382"/>
    <mergeCell ref="K381:M381"/>
    <mergeCell ref="N381:N382"/>
    <mergeCell ref="O381:O382"/>
    <mergeCell ref="G362:G363"/>
    <mergeCell ref="G367:G376"/>
    <mergeCell ref="B381:B382"/>
    <mergeCell ref="C381:C382"/>
    <mergeCell ref="D381:D382"/>
    <mergeCell ref="E381:E382"/>
    <mergeCell ref="F381:F382"/>
    <mergeCell ref="G381:G382"/>
    <mergeCell ref="G282:G291"/>
    <mergeCell ref="G295:G296"/>
    <mergeCell ref="G298:G314"/>
    <mergeCell ref="G316:G349"/>
    <mergeCell ref="C348:C349"/>
    <mergeCell ref="G351:G360"/>
    <mergeCell ref="AN178:AN179"/>
    <mergeCell ref="G181:G190"/>
    <mergeCell ref="G192:G201"/>
    <mergeCell ref="G203:G237"/>
    <mergeCell ref="G239:G257"/>
    <mergeCell ref="G259:G280"/>
    <mergeCell ref="P178:P179"/>
    <mergeCell ref="AF178:AF179"/>
    <mergeCell ref="AG178:AG179"/>
    <mergeCell ref="AH178:AH179"/>
    <mergeCell ref="AI178:AI179"/>
    <mergeCell ref="AJ178:AJ179"/>
    <mergeCell ref="H178:H179"/>
    <mergeCell ref="I178:I179"/>
    <mergeCell ref="J178:J179"/>
    <mergeCell ref="K178:M178"/>
    <mergeCell ref="N178:N179"/>
    <mergeCell ref="O178:O179"/>
    <mergeCell ref="G131:G140"/>
    <mergeCell ref="G142:G151"/>
    <mergeCell ref="G153:G162"/>
    <mergeCell ref="G164:G173"/>
    <mergeCell ref="B178:B179"/>
    <mergeCell ref="C178:C179"/>
    <mergeCell ref="D178:D179"/>
    <mergeCell ref="E178:E179"/>
    <mergeCell ref="F178:F179"/>
    <mergeCell ref="G178:G179"/>
    <mergeCell ref="G76:G85"/>
    <mergeCell ref="G87:G96"/>
    <mergeCell ref="G98:G107"/>
    <mergeCell ref="G109:G118"/>
    <mergeCell ref="G120:G129"/>
    <mergeCell ref="AJ26:AJ27"/>
    <mergeCell ref="AN26:AN27"/>
    <mergeCell ref="G29:G38"/>
    <mergeCell ref="G40:G49"/>
    <mergeCell ref="G51:G52"/>
    <mergeCell ref="G54:G63"/>
    <mergeCell ref="O26:O27"/>
    <mergeCell ref="P26:P27"/>
    <mergeCell ref="AF26:AF27"/>
    <mergeCell ref="AG26:AG27"/>
    <mergeCell ref="AH26:AH27"/>
    <mergeCell ref="AI26:AI27"/>
    <mergeCell ref="G26:G27"/>
    <mergeCell ref="H26:H27"/>
    <mergeCell ref="I26:I27"/>
    <mergeCell ref="J26:J27"/>
    <mergeCell ref="K26:M26"/>
    <mergeCell ref="N26:N27"/>
    <mergeCell ref="B19:C19"/>
    <mergeCell ref="B23:F23"/>
    <mergeCell ref="C24:E24"/>
    <mergeCell ref="B26:B27"/>
    <mergeCell ref="C26:C27"/>
    <mergeCell ref="D26:D27"/>
    <mergeCell ref="E26:E27"/>
    <mergeCell ref="F26:F27"/>
    <mergeCell ref="G65:G74"/>
    <mergeCell ref="D15:E15"/>
    <mergeCell ref="D16:E16"/>
    <mergeCell ref="D17:E17"/>
    <mergeCell ref="B4:C18"/>
    <mergeCell ref="D4:E4"/>
    <mergeCell ref="D5:E5"/>
    <mergeCell ref="D6:E6"/>
    <mergeCell ref="D7:E7"/>
    <mergeCell ref="D8:E8"/>
    <mergeCell ref="D9:E9"/>
    <mergeCell ref="D10:E10"/>
    <mergeCell ref="D11:E11"/>
    <mergeCell ref="D12:E13"/>
    <mergeCell ref="D18:E18"/>
    <mergeCell ref="B1:C1"/>
    <mergeCell ref="D1:AM1"/>
    <mergeCell ref="B2:C2"/>
    <mergeCell ref="D2:AM2"/>
    <mergeCell ref="B3:C3"/>
    <mergeCell ref="D3:AM3"/>
    <mergeCell ref="F12:F13"/>
    <mergeCell ref="G13:AN13"/>
    <mergeCell ref="D14:E14"/>
  </mergeCells>
  <phoneticPr fontId="3" type="noConversion"/>
  <conditionalFormatting sqref="Q29:AE38 Q51:AE52 Q54:AE63 Q65:AE74 Q76:AE85 Q87:AE96 Q98:AE107 Q109:AE118 Q120:AE129 Q131:AE140 Q142:AE151 Q153:AE162 Q164:AE173 Q181:AE190 AP181:AZ190 Q192:AE201 Q282:AE291 Q293:AE293 Q295:AE296 Q351:AE360 Q362:AE363 Q365:AE365 Q367:AE376 Q384:AE393 AP384:AZ393 Q395:AE404 Q406:AE415 Q417:AE426 Q428:AE437 Q439:AE448 Q450:AE459 Q461:AE470 Q472:AE481 Q483:AE492 Q494:AE503 Q505:AE514 Q516:AE525 Q527:AE536">
    <cfRule type="expression" dxfId="7" priority="7">
      <formula>Q$27&lt;$I29</formula>
    </cfRule>
  </conditionalFormatting>
  <conditionalFormatting sqref="Q40:AE49">
    <cfRule type="expression" dxfId="6" priority="6">
      <formula>Q$27&lt;$I40</formula>
    </cfRule>
  </conditionalFormatting>
  <conditionalFormatting sqref="Q203:AE237">
    <cfRule type="expression" dxfId="5" priority="5">
      <formula>Q$27&lt;$I203</formula>
    </cfRule>
  </conditionalFormatting>
  <conditionalFormatting sqref="Q239:AE257">
    <cfRule type="expression" dxfId="4" priority="4">
      <formula>Q$27&lt;$I239</formula>
    </cfRule>
  </conditionalFormatting>
  <conditionalFormatting sqref="Q259:AE280">
    <cfRule type="expression" dxfId="3" priority="3">
      <formula>Q$27&lt;$I259</formula>
    </cfRule>
  </conditionalFormatting>
  <conditionalFormatting sqref="Q298:AE314">
    <cfRule type="expression" dxfId="2" priority="2">
      <formula>Q$27&lt;$I298</formula>
    </cfRule>
  </conditionalFormatting>
  <conditionalFormatting sqref="Q316:AE349">
    <cfRule type="expression" dxfId="1" priority="1">
      <formula>Q$27&lt;$I316</formula>
    </cfRule>
  </conditionalFormatting>
  <conditionalFormatting sqref="AP29:AZ38">
    <cfRule type="expression" dxfId="0" priority="8">
      <formula>AP$27&lt;$I29</formula>
    </cfRule>
  </conditionalFormatting>
  <dataValidations count="1">
    <dataValidation type="list" allowBlank="1" showInputMessage="1" showErrorMessage="1" sqref="N516:N525 N29:N38 N40:N49 N51:N52 N54:N63 N65:N74 N76:N85 N87:N96 N98:N107 N109:N118 N120:N129 N131:N140 N142:N151 N153:N162 N367:N376 N164:N173 N181:N190 N192:N201 N527:N536 N203:N237 N239:N257 N282:N291 N293 N295:N296 N259:N280 N298:N314 N351:N360 N362:N363 N365 N384:N393 N395:N404 N406:N415 N417:N426 N428:N437 N439:N448 N450:N459 N461:N470 N472:N481 N483:N492 N494:N503 N505:N514 N316:N349" xr:uid="{00000000-0002-0000-0000-000000000000}">
      <formula1>"정액법,정률법"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Y27"/>
  <sheetViews>
    <sheetView zoomScaleNormal="100" workbookViewId="0">
      <selection activeCell="D19" sqref="D19"/>
    </sheetView>
  </sheetViews>
  <sheetFormatPr defaultRowHeight="16.5"/>
  <cols>
    <col min="4" max="4" width="6.75" style="148" customWidth="1"/>
    <col min="5" max="5" width="10" style="148" customWidth="1"/>
    <col min="8" max="8" width="16.875" bestFit="1" customWidth="1"/>
    <col min="13" max="13" width="9" customWidth="1"/>
    <col min="14" max="18" width="12.875" customWidth="1"/>
    <col min="19" max="19" width="8.25" bestFit="1" customWidth="1"/>
    <col min="20" max="20" width="24.625" customWidth="1"/>
    <col min="23" max="23" width="8.25" bestFit="1" customWidth="1"/>
    <col min="24" max="24" width="40.375" bestFit="1" customWidth="1"/>
  </cols>
  <sheetData>
    <row r="2" spans="2:25" ht="38.25" customHeight="1">
      <c r="B2" s="215" t="s">
        <v>501</v>
      </c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</row>
    <row r="3" spans="2:25" ht="15.75" customHeight="1"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</row>
    <row r="4" spans="2:25" ht="14.25" customHeight="1">
      <c r="B4" s="149"/>
      <c r="C4" s="149"/>
    </row>
    <row r="5" spans="2:25">
      <c r="B5" s="46" t="s">
        <v>498</v>
      </c>
      <c r="C5" s="46"/>
    </row>
    <row r="6" spans="2:25">
      <c r="B6" s="218" t="s">
        <v>7</v>
      </c>
      <c r="C6" s="211" t="s">
        <v>515</v>
      </c>
      <c r="D6" s="218" t="s">
        <v>42</v>
      </c>
      <c r="E6" s="213" t="s">
        <v>505</v>
      </c>
      <c r="F6" s="218" t="s">
        <v>10</v>
      </c>
      <c r="G6" s="218" t="s">
        <v>43</v>
      </c>
      <c r="H6" s="218" t="s">
        <v>16</v>
      </c>
      <c r="I6" s="218" t="s">
        <v>44</v>
      </c>
      <c r="J6" s="217" t="s">
        <v>20</v>
      </c>
      <c r="K6" s="210" t="s">
        <v>45</v>
      </c>
      <c r="L6" s="210" t="s">
        <v>46</v>
      </c>
      <c r="M6" s="210" t="s">
        <v>22</v>
      </c>
      <c r="N6" s="220" t="s">
        <v>495</v>
      </c>
      <c r="O6" s="220"/>
      <c r="P6" s="220"/>
      <c r="Q6" s="218" t="s">
        <v>48</v>
      </c>
      <c r="R6" s="218" t="s">
        <v>49</v>
      </c>
      <c r="S6" s="219" t="s">
        <v>30</v>
      </c>
      <c r="T6" s="219" t="s">
        <v>494</v>
      </c>
      <c r="U6" s="146" t="s">
        <v>56</v>
      </c>
      <c r="V6" s="146"/>
      <c r="W6" s="146"/>
      <c r="X6" s="219" t="s">
        <v>496</v>
      </c>
      <c r="Y6" s="216" t="s">
        <v>500</v>
      </c>
    </row>
    <row r="7" spans="2:25">
      <c r="B7" s="218"/>
      <c r="C7" s="212"/>
      <c r="D7" s="218"/>
      <c r="E7" s="214"/>
      <c r="F7" s="218"/>
      <c r="G7" s="218"/>
      <c r="H7" s="218"/>
      <c r="I7" s="218"/>
      <c r="J7" s="217"/>
      <c r="K7" s="210"/>
      <c r="L7" s="210"/>
      <c r="M7" s="210"/>
      <c r="N7" s="145" t="s">
        <v>58</v>
      </c>
      <c r="O7" s="145" t="s">
        <v>59</v>
      </c>
      <c r="P7" s="145" t="s">
        <v>60</v>
      </c>
      <c r="Q7" s="218"/>
      <c r="R7" s="218"/>
      <c r="S7" s="219"/>
      <c r="T7" s="219"/>
      <c r="U7" s="147" t="s">
        <v>62</v>
      </c>
      <c r="V7" s="147" t="s">
        <v>18</v>
      </c>
      <c r="W7" s="147" t="s">
        <v>47</v>
      </c>
      <c r="X7" s="218"/>
      <c r="Y7" s="216"/>
    </row>
    <row r="8" spans="2:25" s="155" customFormat="1" ht="15.95" customHeight="1">
      <c r="B8" s="151" t="s">
        <v>503</v>
      </c>
      <c r="C8" s="151"/>
      <c r="D8" s="151">
        <v>1</v>
      </c>
      <c r="E8" s="151"/>
      <c r="F8" s="152"/>
      <c r="G8" s="152"/>
      <c r="H8" s="153"/>
      <c r="I8" s="152"/>
      <c r="J8" s="152"/>
      <c r="K8" s="152"/>
      <c r="L8" s="152"/>
      <c r="M8" s="152"/>
      <c r="N8" s="152"/>
      <c r="O8" s="152"/>
      <c r="P8" s="152">
        <f>N8+O8</f>
        <v>0</v>
      </c>
      <c r="Q8" s="152"/>
      <c r="R8" s="152"/>
      <c r="S8" s="152"/>
      <c r="T8" s="152"/>
      <c r="U8" s="154"/>
      <c r="V8" s="154"/>
      <c r="W8" s="154"/>
      <c r="X8" s="153" t="s">
        <v>514</v>
      </c>
      <c r="Y8" s="152"/>
    </row>
    <row r="9" spans="2:25" s="155" customFormat="1" ht="15.95" customHeight="1">
      <c r="B9" s="151" t="s">
        <v>503</v>
      </c>
      <c r="C9" s="151"/>
      <c r="D9" s="151">
        <v>2</v>
      </c>
      <c r="E9" s="151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>
        <f t="shared" ref="P9:P27" si="0">N9+O9</f>
        <v>0</v>
      </c>
      <c r="Q9" s="152"/>
      <c r="R9" s="152"/>
      <c r="S9" s="152"/>
      <c r="T9" s="152"/>
      <c r="U9" s="154"/>
      <c r="V9" s="154"/>
      <c r="W9" s="154"/>
      <c r="X9" s="152"/>
      <c r="Y9" s="152"/>
    </row>
    <row r="10" spans="2:25" s="155" customFormat="1" ht="15.95" customHeight="1">
      <c r="B10" s="151" t="s">
        <v>503</v>
      </c>
      <c r="C10" s="151"/>
      <c r="D10" s="151">
        <v>3</v>
      </c>
      <c r="E10" s="151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>
        <f t="shared" si="0"/>
        <v>0</v>
      </c>
      <c r="Q10" s="152"/>
      <c r="R10" s="152"/>
      <c r="S10" s="152"/>
      <c r="T10" s="152"/>
      <c r="U10" s="154"/>
      <c r="V10" s="154"/>
      <c r="W10" s="154"/>
      <c r="X10" s="152"/>
      <c r="Y10" s="152"/>
    </row>
    <row r="11" spans="2:25" s="155" customFormat="1" ht="15.95" customHeight="1">
      <c r="B11" s="151" t="s">
        <v>503</v>
      </c>
      <c r="C11" s="151"/>
      <c r="D11" s="151">
        <v>4</v>
      </c>
      <c r="E11" s="151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>
        <f t="shared" si="0"/>
        <v>0</v>
      </c>
      <c r="Q11" s="152"/>
      <c r="R11" s="152"/>
      <c r="S11" s="152"/>
      <c r="T11" s="152"/>
      <c r="U11" s="154"/>
      <c r="V11" s="154"/>
      <c r="W11" s="154"/>
      <c r="X11" s="152"/>
      <c r="Y11" s="152"/>
    </row>
    <row r="12" spans="2:25" s="155" customFormat="1" ht="15.95" customHeight="1">
      <c r="B12" s="151" t="s">
        <v>503</v>
      </c>
      <c r="C12" s="151"/>
      <c r="D12" s="151">
        <v>5</v>
      </c>
      <c r="E12" s="151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>
        <f t="shared" si="0"/>
        <v>0</v>
      </c>
      <c r="Q12" s="152"/>
      <c r="R12" s="152"/>
      <c r="S12" s="152"/>
      <c r="T12" s="152"/>
      <c r="U12" s="154"/>
      <c r="V12" s="154"/>
      <c r="W12" s="154"/>
      <c r="X12" s="152"/>
      <c r="Y12" s="152"/>
    </row>
    <row r="13" spans="2:25" s="155" customFormat="1" ht="15.95" customHeight="1">
      <c r="B13" s="151" t="s">
        <v>503</v>
      </c>
      <c r="C13" s="151"/>
      <c r="D13" s="151">
        <v>6</v>
      </c>
      <c r="E13" s="151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>
        <f t="shared" si="0"/>
        <v>0</v>
      </c>
      <c r="Q13" s="152"/>
      <c r="R13" s="152"/>
      <c r="S13" s="152"/>
      <c r="T13" s="152"/>
      <c r="U13" s="154"/>
      <c r="V13" s="154"/>
      <c r="W13" s="154"/>
      <c r="X13" s="152"/>
      <c r="Y13" s="152"/>
    </row>
    <row r="14" spans="2:25" s="155" customFormat="1" ht="15.95" customHeight="1">
      <c r="B14" s="151" t="s">
        <v>503</v>
      </c>
      <c r="C14" s="151"/>
      <c r="D14" s="151">
        <v>7</v>
      </c>
      <c r="E14" s="151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>
        <f t="shared" si="0"/>
        <v>0</v>
      </c>
      <c r="Q14" s="152"/>
      <c r="R14" s="152"/>
      <c r="S14" s="152"/>
      <c r="T14" s="152"/>
      <c r="U14" s="154"/>
      <c r="V14" s="154"/>
      <c r="W14" s="154"/>
      <c r="X14" s="152"/>
      <c r="Y14" s="152"/>
    </row>
    <row r="15" spans="2:25" s="155" customFormat="1" ht="15.95" customHeight="1">
      <c r="B15" s="151" t="s">
        <v>503</v>
      </c>
      <c r="C15" s="151"/>
      <c r="D15" s="151">
        <v>8</v>
      </c>
      <c r="E15" s="151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>
        <f t="shared" si="0"/>
        <v>0</v>
      </c>
      <c r="Q15" s="152"/>
      <c r="R15" s="152"/>
      <c r="S15" s="152"/>
      <c r="T15" s="152"/>
      <c r="U15" s="154"/>
      <c r="V15" s="154"/>
      <c r="W15" s="154"/>
      <c r="X15" s="152"/>
      <c r="Y15" s="152"/>
    </row>
    <row r="16" spans="2:25" s="155" customFormat="1" ht="15.95" customHeight="1">
      <c r="B16" s="151" t="s">
        <v>503</v>
      </c>
      <c r="C16" s="151"/>
      <c r="D16" s="151">
        <v>9</v>
      </c>
      <c r="E16" s="151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>
        <f t="shared" si="0"/>
        <v>0</v>
      </c>
      <c r="Q16" s="152"/>
      <c r="R16" s="152"/>
      <c r="S16" s="152"/>
      <c r="T16" s="152"/>
      <c r="U16" s="154"/>
      <c r="V16" s="154"/>
      <c r="W16" s="154"/>
      <c r="X16" s="152"/>
      <c r="Y16" s="152"/>
    </row>
    <row r="17" spans="2:25" s="155" customFormat="1" ht="15.95" customHeight="1">
      <c r="B17" s="151" t="s">
        <v>503</v>
      </c>
      <c r="C17" s="151"/>
      <c r="D17" s="151">
        <v>10</v>
      </c>
      <c r="E17" s="151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>
        <f t="shared" si="0"/>
        <v>0</v>
      </c>
      <c r="Q17" s="152"/>
      <c r="R17" s="152"/>
      <c r="S17" s="152"/>
      <c r="T17" s="152"/>
      <c r="U17" s="154"/>
      <c r="V17" s="154"/>
      <c r="W17" s="154"/>
      <c r="X17" s="152"/>
      <c r="Y17" s="152"/>
    </row>
    <row r="18" spans="2:25" s="155" customFormat="1" ht="15.95" customHeight="1">
      <c r="B18" s="151" t="s">
        <v>503</v>
      </c>
      <c r="C18" s="151"/>
      <c r="D18" s="151">
        <v>11</v>
      </c>
      <c r="E18" s="151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>
        <f t="shared" si="0"/>
        <v>0</v>
      </c>
      <c r="Q18" s="152"/>
      <c r="R18" s="152"/>
      <c r="S18" s="152"/>
      <c r="T18" s="152"/>
      <c r="U18" s="154"/>
      <c r="V18" s="154"/>
      <c r="W18" s="154"/>
      <c r="X18" s="152"/>
      <c r="Y18" s="152"/>
    </row>
    <row r="19" spans="2:25" s="155" customFormat="1" ht="15.95" customHeight="1">
      <c r="B19" s="151" t="s">
        <v>503</v>
      </c>
      <c r="C19" s="151"/>
      <c r="D19" s="151">
        <v>12</v>
      </c>
      <c r="E19" s="151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>
        <f t="shared" si="0"/>
        <v>0</v>
      </c>
      <c r="Q19" s="152"/>
      <c r="R19" s="152"/>
      <c r="S19" s="152"/>
      <c r="T19" s="152"/>
      <c r="U19" s="154"/>
      <c r="V19" s="154"/>
      <c r="W19" s="154"/>
      <c r="X19" s="152"/>
      <c r="Y19" s="152"/>
    </row>
    <row r="20" spans="2:25" s="155" customFormat="1" ht="15.95" customHeight="1">
      <c r="B20" s="151" t="s">
        <v>503</v>
      </c>
      <c r="C20" s="151"/>
      <c r="D20" s="151">
        <v>13</v>
      </c>
      <c r="E20" s="151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>
        <f t="shared" si="0"/>
        <v>0</v>
      </c>
      <c r="Q20" s="152"/>
      <c r="R20" s="152"/>
      <c r="S20" s="152"/>
      <c r="T20" s="152"/>
      <c r="U20" s="154"/>
      <c r="V20" s="154"/>
      <c r="W20" s="154"/>
      <c r="X20" s="152"/>
      <c r="Y20" s="152"/>
    </row>
    <row r="21" spans="2:25" s="155" customFormat="1" ht="15.95" customHeight="1">
      <c r="B21" s="151" t="s">
        <v>503</v>
      </c>
      <c r="C21" s="151"/>
      <c r="D21" s="151">
        <v>14</v>
      </c>
      <c r="E21" s="151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>
        <f t="shared" si="0"/>
        <v>0</v>
      </c>
      <c r="Q21" s="152"/>
      <c r="R21" s="152"/>
      <c r="S21" s="152"/>
      <c r="T21" s="152"/>
      <c r="U21" s="154"/>
      <c r="V21" s="154"/>
      <c r="W21" s="154"/>
      <c r="X21" s="152"/>
      <c r="Y21" s="152"/>
    </row>
    <row r="22" spans="2:25" s="155" customFormat="1" ht="15.95" customHeight="1">
      <c r="B22" s="151" t="s">
        <v>503</v>
      </c>
      <c r="C22" s="151"/>
      <c r="D22" s="151">
        <v>15</v>
      </c>
      <c r="E22" s="151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>
        <f t="shared" si="0"/>
        <v>0</v>
      </c>
      <c r="Q22" s="152"/>
      <c r="R22" s="152"/>
      <c r="S22" s="152"/>
      <c r="T22" s="152"/>
      <c r="U22" s="154"/>
      <c r="V22" s="154"/>
      <c r="W22" s="154"/>
      <c r="X22" s="152"/>
      <c r="Y22" s="152"/>
    </row>
    <row r="23" spans="2:25" s="155" customFormat="1" ht="15.95" customHeight="1">
      <c r="B23" s="151" t="s">
        <v>503</v>
      </c>
      <c r="C23" s="151"/>
      <c r="D23" s="151">
        <v>16</v>
      </c>
      <c r="E23" s="151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>
        <f t="shared" si="0"/>
        <v>0</v>
      </c>
      <c r="Q23" s="152"/>
      <c r="R23" s="152"/>
      <c r="S23" s="152"/>
      <c r="T23" s="152"/>
      <c r="U23" s="154"/>
      <c r="V23" s="154"/>
      <c r="W23" s="154"/>
      <c r="X23" s="152"/>
      <c r="Y23" s="152"/>
    </row>
    <row r="24" spans="2:25" s="155" customFormat="1" ht="15.95" customHeight="1">
      <c r="B24" s="151" t="s">
        <v>503</v>
      </c>
      <c r="C24" s="151"/>
      <c r="D24" s="151">
        <v>17</v>
      </c>
      <c r="E24" s="151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>
        <f t="shared" si="0"/>
        <v>0</v>
      </c>
      <c r="Q24" s="152"/>
      <c r="R24" s="152"/>
      <c r="S24" s="152"/>
      <c r="T24" s="152"/>
      <c r="U24" s="154"/>
      <c r="V24" s="154"/>
      <c r="W24" s="154"/>
      <c r="X24" s="152"/>
      <c r="Y24" s="152"/>
    </row>
    <row r="25" spans="2:25" s="155" customFormat="1" ht="15.95" customHeight="1">
      <c r="B25" s="151" t="s">
        <v>503</v>
      </c>
      <c r="C25" s="151"/>
      <c r="D25" s="151">
        <v>18</v>
      </c>
      <c r="E25" s="151"/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>
        <f t="shared" si="0"/>
        <v>0</v>
      </c>
      <c r="Q25" s="152"/>
      <c r="R25" s="152"/>
      <c r="S25" s="152"/>
      <c r="T25" s="152"/>
      <c r="U25" s="154"/>
      <c r="V25" s="154"/>
      <c r="W25" s="154"/>
      <c r="X25" s="152"/>
      <c r="Y25" s="152"/>
    </row>
    <row r="26" spans="2:25" s="155" customFormat="1" ht="15.95" customHeight="1">
      <c r="B26" s="151" t="s">
        <v>503</v>
      </c>
      <c r="C26" s="151"/>
      <c r="D26" s="151">
        <v>19</v>
      </c>
      <c r="E26" s="151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>
        <f t="shared" si="0"/>
        <v>0</v>
      </c>
      <c r="Q26" s="152"/>
      <c r="R26" s="152"/>
      <c r="S26" s="152"/>
      <c r="T26" s="152"/>
      <c r="U26" s="154"/>
      <c r="V26" s="154"/>
      <c r="W26" s="154"/>
      <c r="X26" s="152"/>
      <c r="Y26" s="152"/>
    </row>
    <row r="27" spans="2:25" s="155" customFormat="1" ht="15.95" customHeight="1">
      <c r="B27" s="151" t="s">
        <v>503</v>
      </c>
      <c r="C27" s="151"/>
      <c r="D27" s="151">
        <v>20</v>
      </c>
      <c r="E27" s="151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>
        <f t="shared" si="0"/>
        <v>0</v>
      </c>
      <c r="Q27" s="152"/>
      <c r="R27" s="152"/>
      <c r="S27" s="152"/>
      <c r="T27" s="152"/>
      <c r="U27" s="154"/>
      <c r="V27" s="154"/>
      <c r="W27" s="154"/>
      <c r="X27" s="152"/>
      <c r="Y27" s="152"/>
    </row>
  </sheetData>
  <mergeCells count="20">
    <mergeCell ref="M6:M7"/>
    <mergeCell ref="N6:P6"/>
    <mergeCell ref="Q6:Q7"/>
    <mergeCell ref="R6:R7"/>
    <mergeCell ref="K6:K7"/>
    <mergeCell ref="C6:C7"/>
    <mergeCell ref="E6:E7"/>
    <mergeCell ref="B2:Y2"/>
    <mergeCell ref="Y6:Y7"/>
    <mergeCell ref="J6:J7"/>
    <mergeCell ref="B6:B7"/>
    <mergeCell ref="S6:S7"/>
    <mergeCell ref="T6:T7"/>
    <mergeCell ref="X6:X7"/>
    <mergeCell ref="D6:D7"/>
    <mergeCell ref="F6:F7"/>
    <mergeCell ref="G6:G7"/>
    <mergeCell ref="H6:H7"/>
    <mergeCell ref="I6:I7"/>
    <mergeCell ref="L6:L7"/>
  </mergeCells>
  <phoneticPr fontId="3" type="noConversion"/>
  <dataValidations count="1">
    <dataValidation type="list" allowBlank="1" showInputMessage="1" showErrorMessage="1" sqref="C8:C27" xr:uid="{AF4A007D-7342-451B-BA85-7F80578133F8}">
      <formula1>"기숙사, 식당, 강의실, 실습실, 기타"</formula1>
    </dataValidation>
  </dataValidations>
  <pageMargins left="0.25" right="0.25" top="0.75" bottom="0.75" header="0.3" footer="0.3"/>
  <pageSetup paperSize="9" scale="44" orientation="landscape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94D3E84-7642-49D2-B769-02CB7E6B4A5C}">
          <x14:formula1>
            <xm:f>Sheet1!$B$2:$B$9</xm:f>
          </x14:formula1>
          <xm:sqref>E8:E1048576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X27"/>
  <sheetViews>
    <sheetView view="pageBreakPreview" zoomScaleNormal="90" zoomScaleSheetLayoutView="100" workbookViewId="0">
      <selection activeCell="T21" sqref="T21"/>
    </sheetView>
  </sheetViews>
  <sheetFormatPr defaultRowHeight="16.5"/>
  <cols>
    <col min="3" max="3" width="6.75" style="148" customWidth="1"/>
    <col min="4" max="4" width="9" style="148"/>
    <col min="7" max="7" width="15.5" bestFit="1" customWidth="1"/>
    <col min="12" max="17" width="12.875" customWidth="1"/>
    <col min="18" max="18" width="8.25" bestFit="1" customWidth="1"/>
    <col min="19" max="19" width="24.625" customWidth="1"/>
    <col min="22" max="22" width="8.25" bestFit="1" customWidth="1"/>
    <col min="23" max="23" width="40.375" bestFit="1" customWidth="1"/>
  </cols>
  <sheetData>
    <row r="2" spans="2:24" ht="38.25" customHeight="1">
      <c r="B2" s="215" t="s">
        <v>502</v>
      </c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</row>
    <row r="3" spans="2:24">
      <c r="B3" s="149"/>
    </row>
    <row r="4" spans="2:24">
      <c r="B4" s="149"/>
    </row>
    <row r="5" spans="2:24">
      <c r="B5" s="46" t="s">
        <v>497</v>
      </c>
      <c r="W5" s="221" t="s">
        <v>516</v>
      </c>
      <c r="X5" s="221"/>
    </row>
    <row r="6" spans="2:24">
      <c r="B6" s="218" t="s">
        <v>7</v>
      </c>
      <c r="C6" s="218" t="s">
        <v>42</v>
      </c>
      <c r="D6" s="213" t="s">
        <v>505</v>
      </c>
      <c r="E6" s="218" t="s">
        <v>10</v>
      </c>
      <c r="F6" s="218" t="s">
        <v>43</v>
      </c>
      <c r="G6" s="218" t="s">
        <v>16</v>
      </c>
      <c r="H6" s="218" t="s">
        <v>44</v>
      </c>
      <c r="I6" s="217" t="s">
        <v>20</v>
      </c>
      <c r="J6" s="210" t="s">
        <v>45</v>
      </c>
      <c r="K6" s="210" t="s">
        <v>46</v>
      </c>
      <c r="L6" s="210" t="s">
        <v>22</v>
      </c>
      <c r="M6" s="220" t="s">
        <v>495</v>
      </c>
      <c r="N6" s="220"/>
      <c r="O6" s="220"/>
      <c r="P6" s="218" t="s">
        <v>48</v>
      </c>
      <c r="Q6" s="218" t="s">
        <v>49</v>
      </c>
      <c r="R6" s="219" t="s">
        <v>499</v>
      </c>
      <c r="S6" s="219" t="s">
        <v>494</v>
      </c>
      <c r="T6" s="146" t="s">
        <v>56</v>
      </c>
      <c r="U6" s="146"/>
      <c r="V6" s="146"/>
      <c r="W6" s="219" t="s">
        <v>496</v>
      </c>
      <c r="X6" s="216" t="s">
        <v>500</v>
      </c>
    </row>
    <row r="7" spans="2:24">
      <c r="B7" s="218"/>
      <c r="C7" s="218"/>
      <c r="D7" s="214"/>
      <c r="E7" s="218"/>
      <c r="F7" s="218"/>
      <c r="G7" s="218"/>
      <c r="H7" s="218"/>
      <c r="I7" s="217"/>
      <c r="J7" s="210"/>
      <c r="K7" s="210"/>
      <c r="L7" s="210"/>
      <c r="M7" s="145" t="s">
        <v>58</v>
      </c>
      <c r="N7" s="145" t="s">
        <v>59</v>
      </c>
      <c r="O7" s="145" t="s">
        <v>60</v>
      </c>
      <c r="P7" s="218"/>
      <c r="Q7" s="218"/>
      <c r="R7" s="219"/>
      <c r="S7" s="219"/>
      <c r="T7" s="147" t="s">
        <v>62</v>
      </c>
      <c r="U7" s="147" t="s">
        <v>18</v>
      </c>
      <c r="V7" s="147" t="s">
        <v>47</v>
      </c>
      <c r="W7" s="218"/>
      <c r="X7" s="216"/>
    </row>
    <row r="8" spans="2:24" s="155" customFormat="1" ht="15.95" customHeight="1">
      <c r="B8" s="151" t="s">
        <v>504</v>
      </c>
      <c r="C8" s="151">
        <v>1</v>
      </c>
      <c r="D8" s="151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>
        <f>M8+N8</f>
        <v>0</v>
      </c>
      <c r="P8" s="152"/>
      <c r="Q8" s="152"/>
      <c r="R8" s="152"/>
      <c r="S8" s="152"/>
      <c r="T8" s="154"/>
      <c r="U8" s="154"/>
      <c r="V8" s="154"/>
      <c r="W8" s="153" t="s">
        <v>514</v>
      </c>
      <c r="X8" s="152"/>
    </row>
    <row r="9" spans="2:24" s="155" customFormat="1" ht="15.95" customHeight="1">
      <c r="B9" s="151" t="s">
        <v>504</v>
      </c>
      <c r="C9" s="151">
        <v>2</v>
      </c>
      <c r="D9" s="151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>
        <f t="shared" ref="O9:O27" si="0">M9+N9</f>
        <v>0</v>
      </c>
      <c r="P9" s="152"/>
      <c r="Q9" s="152"/>
      <c r="R9" s="152"/>
      <c r="S9" s="152"/>
      <c r="T9" s="154"/>
      <c r="U9" s="154"/>
      <c r="V9" s="154"/>
      <c r="W9" s="151"/>
      <c r="X9" s="152"/>
    </row>
    <row r="10" spans="2:24" s="155" customFormat="1" ht="15.95" customHeight="1">
      <c r="B10" s="151" t="s">
        <v>504</v>
      </c>
      <c r="C10" s="151">
        <v>3</v>
      </c>
      <c r="D10" s="151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>
        <f t="shared" si="0"/>
        <v>0</v>
      </c>
      <c r="P10" s="152"/>
      <c r="Q10" s="152"/>
      <c r="R10" s="152"/>
      <c r="S10" s="152"/>
      <c r="T10" s="154"/>
      <c r="U10" s="154"/>
      <c r="V10" s="154"/>
      <c r="W10" s="151"/>
      <c r="X10" s="152"/>
    </row>
    <row r="11" spans="2:24" s="155" customFormat="1" ht="15.95" customHeight="1">
      <c r="B11" s="151" t="s">
        <v>504</v>
      </c>
      <c r="C11" s="151">
        <v>4</v>
      </c>
      <c r="D11" s="151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>
        <f t="shared" si="0"/>
        <v>0</v>
      </c>
      <c r="P11" s="152"/>
      <c r="Q11" s="152"/>
      <c r="R11" s="152"/>
      <c r="S11" s="152"/>
      <c r="T11" s="154"/>
      <c r="U11" s="154"/>
      <c r="V11" s="154"/>
      <c r="W11" s="151"/>
      <c r="X11" s="152"/>
    </row>
    <row r="12" spans="2:24" s="155" customFormat="1" ht="15.95" customHeight="1">
      <c r="B12" s="151" t="s">
        <v>504</v>
      </c>
      <c r="C12" s="151">
        <v>5</v>
      </c>
      <c r="D12" s="151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>
        <f t="shared" si="0"/>
        <v>0</v>
      </c>
      <c r="P12" s="152"/>
      <c r="Q12" s="152"/>
      <c r="R12" s="152"/>
      <c r="S12" s="152"/>
      <c r="T12" s="154"/>
      <c r="U12" s="154"/>
      <c r="V12" s="154"/>
      <c r="W12" s="151"/>
      <c r="X12" s="152"/>
    </row>
    <row r="13" spans="2:24" s="155" customFormat="1" ht="15.95" customHeight="1">
      <c r="B13" s="151" t="s">
        <v>504</v>
      </c>
      <c r="C13" s="151">
        <v>6</v>
      </c>
      <c r="D13" s="151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>
        <f t="shared" si="0"/>
        <v>0</v>
      </c>
      <c r="P13" s="152"/>
      <c r="Q13" s="152"/>
      <c r="R13" s="152"/>
      <c r="S13" s="152"/>
      <c r="T13" s="154"/>
      <c r="U13" s="154"/>
      <c r="V13" s="154"/>
      <c r="W13" s="151"/>
      <c r="X13" s="152"/>
    </row>
    <row r="14" spans="2:24" s="155" customFormat="1" ht="15.95" customHeight="1">
      <c r="B14" s="151" t="s">
        <v>504</v>
      </c>
      <c r="C14" s="151">
        <v>7</v>
      </c>
      <c r="D14" s="151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>
        <f t="shared" si="0"/>
        <v>0</v>
      </c>
      <c r="P14" s="152"/>
      <c r="Q14" s="152"/>
      <c r="R14" s="152"/>
      <c r="S14" s="152"/>
      <c r="T14" s="154"/>
      <c r="U14" s="154"/>
      <c r="V14" s="154"/>
      <c r="W14" s="151"/>
      <c r="X14" s="152"/>
    </row>
    <row r="15" spans="2:24" s="155" customFormat="1" ht="15.95" customHeight="1">
      <c r="B15" s="151" t="s">
        <v>504</v>
      </c>
      <c r="C15" s="151">
        <v>8</v>
      </c>
      <c r="D15" s="151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>
        <f t="shared" si="0"/>
        <v>0</v>
      </c>
      <c r="P15" s="152"/>
      <c r="Q15" s="152"/>
      <c r="R15" s="152"/>
      <c r="S15" s="152"/>
      <c r="T15" s="154"/>
      <c r="U15" s="154"/>
      <c r="V15" s="154"/>
      <c r="W15" s="151"/>
      <c r="X15" s="152"/>
    </row>
    <row r="16" spans="2:24" s="155" customFormat="1" ht="15.95" customHeight="1">
      <c r="B16" s="151" t="s">
        <v>504</v>
      </c>
      <c r="C16" s="151">
        <v>9</v>
      </c>
      <c r="D16" s="151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>
        <f t="shared" si="0"/>
        <v>0</v>
      </c>
      <c r="P16" s="152"/>
      <c r="Q16" s="152"/>
      <c r="R16" s="152"/>
      <c r="S16" s="152"/>
      <c r="T16" s="154"/>
      <c r="U16" s="154"/>
      <c r="V16" s="154"/>
      <c r="W16" s="151"/>
      <c r="X16" s="152"/>
    </row>
    <row r="17" spans="2:24" s="155" customFormat="1" ht="15.95" customHeight="1">
      <c r="B17" s="151" t="s">
        <v>504</v>
      </c>
      <c r="C17" s="151">
        <v>10</v>
      </c>
      <c r="D17" s="151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>
        <f t="shared" si="0"/>
        <v>0</v>
      </c>
      <c r="P17" s="152"/>
      <c r="Q17" s="152"/>
      <c r="R17" s="152"/>
      <c r="S17" s="152"/>
      <c r="T17" s="154"/>
      <c r="U17" s="154"/>
      <c r="V17" s="154"/>
      <c r="W17" s="151"/>
      <c r="X17" s="152"/>
    </row>
    <row r="18" spans="2:24" s="155" customFormat="1" ht="15.95" customHeight="1">
      <c r="B18" s="151" t="s">
        <v>504</v>
      </c>
      <c r="C18" s="151">
        <v>11</v>
      </c>
      <c r="D18" s="151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>
        <f t="shared" si="0"/>
        <v>0</v>
      </c>
      <c r="P18" s="152"/>
      <c r="Q18" s="152"/>
      <c r="R18" s="152"/>
      <c r="S18" s="152"/>
      <c r="T18" s="154"/>
      <c r="U18" s="154"/>
      <c r="V18" s="154"/>
      <c r="W18" s="151"/>
      <c r="X18" s="152"/>
    </row>
    <row r="19" spans="2:24" s="155" customFormat="1" ht="15.95" customHeight="1">
      <c r="B19" s="151" t="s">
        <v>504</v>
      </c>
      <c r="C19" s="151">
        <v>12</v>
      </c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>
        <f t="shared" si="0"/>
        <v>0</v>
      </c>
      <c r="P19" s="152"/>
      <c r="Q19" s="152"/>
      <c r="R19" s="152"/>
      <c r="S19" s="152"/>
      <c r="T19" s="154"/>
      <c r="U19" s="154"/>
      <c r="V19" s="154"/>
      <c r="W19" s="151"/>
      <c r="X19" s="152"/>
    </row>
    <row r="20" spans="2:24" s="155" customFormat="1" ht="15.95" customHeight="1">
      <c r="B20" s="151" t="s">
        <v>504</v>
      </c>
      <c r="C20" s="151">
        <v>13</v>
      </c>
      <c r="D20" s="151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>
        <f t="shared" si="0"/>
        <v>0</v>
      </c>
      <c r="P20" s="152"/>
      <c r="Q20" s="152"/>
      <c r="R20" s="152"/>
      <c r="S20" s="152"/>
      <c r="T20" s="154"/>
      <c r="U20" s="154"/>
      <c r="V20" s="154"/>
      <c r="W20" s="151"/>
      <c r="X20" s="152"/>
    </row>
    <row r="21" spans="2:24" s="155" customFormat="1" ht="15.95" customHeight="1">
      <c r="B21" s="151" t="s">
        <v>504</v>
      </c>
      <c r="C21" s="151">
        <v>14</v>
      </c>
      <c r="D21" s="151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>
        <f t="shared" si="0"/>
        <v>0</v>
      </c>
      <c r="P21" s="152"/>
      <c r="Q21" s="152"/>
      <c r="R21" s="152"/>
      <c r="S21" s="152"/>
      <c r="T21" s="154"/>
      <c r="U21" s="154"/>
      <c r="V21" s="154"/>
      <c r="W21" s="151"/>
      <c r="X21" s="152"/>
    </row>
    <row r="22" spans="2:24" s="155" customFormat="1" ht="15.95" customHeight="1">
      <c r="B22" s="151" t="s">
        <v>504</v>
      </c>
      <c r="C22" s="151">
        <v>15</v>
      </c>
      <c r="D22" s="151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>
        <f t="shared" si="0"/>
        <v>0</v>
      </c>
      <c r="P22" s="152"/>
      <c r="Q22" s="152"/>
      <c r="R22" s="152"/>
      <c r="S22" s="152"/>
      <c r="T22" s="154"/>
      <c r="U22" s="154"/>
      <c r="V22" s="154"/>
      <c r="W22" s="151"/>
      <c r="X22" s="152"/>
    </row>
    <row r="23" spans="2:24" s="155" customFormat="1" ht="15.95" customHeight="1">
      <c r="B23" s="151" t="s">
        <v>504</v>
      </c>
      <c r="C23" s="151">
        <v>16</v>
      </c>
      <c r="D23" s="151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>
        <f t="shared" si="0"/>
        <v>0</v>
      </c>
      <c r="P23" s="152"/>
      <c r="Q23" s="152"/>
      <c r="R23" s="152"/>
      <c r="S23" s="152"/>
      <c r="T23" s="154"/>
      <c r="U23" s="154"/>
      <c r="V23" s="154"/>
      <c r="W23" s="151"/>
      <c r="X23" s="152"/>
    </row>
    <row r="24" spans="2:24" s="155" customFormat="1" ht="15.95" customHeight="1">
      <c r="B24" s="151" t="s">
        <v>504</v>
      </c>
      <c r="C24" s="151">
        <v>17</v>
      </c>
      <c r="D24" s="151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>
        <f t="shared" si="0"/>
        <v>0</v>
      </c>
      <c r="P24" s="152"/>
      <c r="Q24" s="152"/>
      <c r="R24" s="152"/>
      <c r="S24" s="152"/>
      <c r="T24" s="154"/>
      <c r="U24" s="154"/>
      <c r="V24" s="154"/>
      <c r="W24" s="151"/>
      <c r="X24" s="152"/>
    </row>
    <row r="25" spans="2:24" s="155" customFormat="1" ht="15.95" customHeight="1">
      <c r="B25" s="151" t="s">
        <v>504</v>
      </c>
      <c r="C25" s="151">
        <v>18</v>
      </c>
      <c r="D25" s="151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2">
        <f t="shared" si="0"/>
        <v>0</v>
      </c>
      <c r="P25" s="152"/>
      <c r="Q25" s="152"/>
      <c r="R25" s="152"/>
      <c r="S25" s="152"/>
      <c r="T25" s="154"/>
      <c r="U25" s="154"/>
      <c r="V25" s="154"/>
      <c r="W25" s="151"/>
      <c r="X25" s="152"/>
    </row>
    <row r="26" spans="2:24" s="155" customFormat="1" ht="15.95" customHeight="1">
      <c r="B26" s="151" t="s">
        <v>504</v>
      </c>
      <c r="C26" s="151">
        <v>19</v>
      </c>
      <c r="D26" s="151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>
        <f t="shared" si="0"/>
        <v>0</v>
      </c>
      <c r="P26" s="152"/>
      <c r="Q26" s="152"/>
      <c r="R26" s="152"/>
      <c r="S26" s="152"/>
      <c r="T26" s="154"/>
      <c r="U26" s="154"/>
      <c r="V26" s="154"/>
      <c r="W26" s="151"/>
      <c r="X26" s="152"/>
    </row>
    <row r="27" spans="2:24" s="155" customFormat="1" ht="15.95" customHeight="1">
      <c r="B27" s="151" t="s">
        <v>504</v>
      </c>
      <c r="C27" s="151">
        <v>20</v>
      </c>
      <c r="D27" s="151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>
        <f t="shared" si="0"/>
        <v>0</v>
      </c>
      <c r="P27" s="152"/>
      <c r="Q27" s="152"/>
      <c r="R27" s="152"/>
      <c r="S27" s="152"/>
      <c r="T27" s="154"/>
      <c r="U27" s="154"/>
      <c r="V27" s="154"/>
      <c r="W27" s="151"/>
      <c r="X27" s="152"/>
    </row>
  </sheetData>
  <mergeCells count="20">
    <mergeCell ref="L6:L7"/>
    <mergeCell ref="W5:X5"/>
    <mergeCell ref="M6:O6"/>
    <mergeCell ref="P6:P7"/>
    <mergeCell ref="Q6:Q7"/>
    <mergeCell ref="D6:D7"/>
    <mergeCell ref="R6:R7"/>
    <mergeCell ref="S6:S7"/>
    <mergeCell ref="B2:X2"/>
    <mergeCell ref="X6:X7"/>
    <mergeCell ref="B6:B7"/>
    <mergeCell ref="C6:C7"/>
    <mergeCell ref="E6:E7"/>
    <mergeCell ref="F6:F7"/>
    <mergeCell ref="G6:G7"/>
    <mergeCell ref="H6:H7"/>
    <mergeCell ref="I6:I7"/>
    <mergeCell ref="J6:J7"/>
    <mergeCell ref="K6:K7"/>
    <mergeCell ref="W6:W7"/>
  </mergeCells>
  <phoneticPr fontId="3" type="noConversion"/>
  <pageMargins left="0.25" right="0.25" top="0.75" bottom="0.75" header="0.3" footer="0.3"/>
  <pageSetup paperSize="9" scale="45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E4FBC1E-E4B7-4F4E-B192-C669CFE0BC5E}">
          <x14:formula1>
            <xm:f>Sheet1!$B$2:$B$9</xm:f>
          </x14:formula1>
          <xm:sqref>D8:D1048576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D417C-5487-43CC-9309-29C6516A6CDA}">
  <dimension ref="B2:B9"/>
  <sheetViews>
    <sheetView workbookViewId="0">
      <selection activeCell="B10" sqref="B10"/>
    </sheetView>
  </sheetViews>
  <sheetFormatPr defaultRowHeight="16.5"/>
  <sheetData>
    <row r="2" spans="2:2">
      <c r="B2" t="s">
        <v>506</v>
      </c>
    </row>
    <row r="3" spans="2:2">
      <c r="B3" t="s">
        <v>507</v>
      </c>
    </row>
    <row r="4" spans="2:2">
      <c r="B4" t="s">
        <v>511</v>
      </c>
    </row>
    <row r="5" spans="2:2">
      <c r="B5" t="s">
        <v>512</v>
      </c>
    </row>
    <row r="6" spans="2:2">
      <c r="B6" t="s">
        <v>508</v>
      </c>
    </row>
    <row r="7" spans="2:2">
      <c r="B7" t="s">
        <v>509</v>
      </c>
    </row>
    <row r="8" spans="2:2">
      <c r="B8" t="s">
        <v>510</v>
      </c>
    </row>
    <row r="9" spans="2:2">
      <c r="B9" t="s">
        <v>513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자산관리대장(예시)</vt:lpstr>
      <vt:lpstr>시설</vt:lpstr>
      <vt:lpstr>장비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HRDK</dc:creator>
  <cp:lastModifiedBy>som som</cp:lastModifiedBy>
  <cp:lastPrinted>2025-09-25T08:53:32Z</cp:lastPrinted>
  <dcterms:created xsi:type="dcterms:W3CDTF">2025-04-21T08:42:55Z</dcterms:created>
  <dcterms:modified xsi:type="dcterms:W3CDTF">2025-09-29T02:09:39Z</dcterms:modified>
</cp:coreProperties>
</file>